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5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6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drawings/drawing7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drawings/drawing8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drawings/drawing9.xml" ContentType="application/vnd.openxmlformats-officedocument.drawing+xml"/>
  <Override PartName="/xl/activeX/activeX12.xml" ContentType="application/vnd.ms-office.activeX+xml"/>
  <Override PartName="/xl/activeX/activeX12.bin" ContentType="application/vnd.ms-office.activeX"/>
  <Override PartName="/xl/drawings/drawing10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105" windowWidth="19215" windowHeight="6735" tabRatio="707"/>
  </bookViews>
  <sheets>
    <sheet name="Header" sheetId="49" r:id="rId1"/>
    <sheet name="ANSP Table 1" sheetId="6" r:id="rId2"/>
    <sheet name="MET Table 1" sheetId="7" r:id="rId3"/>
    <sheet name="CAA-NSA Table 1" sheetId="8" r:id="rId4"/>
    <sheet name="Table 1 Consolidated" sheetId="10" r:id="rId5"/>
    <sheet name="Table 2 Unit Rate" sheetId="43" r:id="rId6"/>
    <sheet name="new_airport1" sheetId="50" state="hidden" r:id="rId7"/>
    <sheet name="new_airport2" sheetId="51" state="hidden" r:id="rId8"/>
    <sheet name="new_airport3" sheetId="52" state="hidden" r:id="rId9"/>
    <sheet name="new_airport4" sheetId="53" state="hidden" r:id="rId10"/>
    <sheet name="new_airport5" sheetId="54" state="hidden" r:id="rId11"/>
  </sheets>
  <calcPr calcId="145621"/>
</workbook>
</file>

<file path=xl/calcChain.xml><?xml version="1.0" encoding="utf-8"?>
<calcChain xmlns="http://schemas.openxmlformats.org/spreadsheetml/2006/main">
  <c r="G56" i="6" l="1"/>
  <c r="H56" i="6"/>
  <c r="H56" i="10"/>
  <c r="G56" i="10"/>
  <c r="G51" i="10" l="1"/>
  <c r="G25" i="43" l="1"/>
  <c r="G23" i="43"/>
  <c r="G24" i="43"/>
  <c r="G22" i="43"/>
  <c r="I82" i="43" l="1"/>
  <c r="G51" i="6" l="1"/>
  <c r="F51" i="6"/>
  <c r="F54" i="6"/>
  <c r="F56" i="6" l="1"/>
  <c r="F56" i="10"/>
  <c r="H27" i="43" l="1"/>
  <c r="F52" i="6" l="1"/>
  <c r="G22" i="10"/>
  <c r="G23" i="10"/>
  <c r="G24" i="10"/>
  <c r="G25" i="10" s="1"/>
  <c r="G26" i="10"/>
  <c r="G28" i="10"/>
  <c r="G29" i="10"/>
  <c r="G30" i="10"/>
  <c r="G32" i="10"/>
  <c r="G36" i="10"/>
  <c r="G37" i="10"/>
  <c r="G38" i="10"/>
  <c r="G39" i="10" s="1"/>
  <c r="G8" i="10"/>
  <c r="G10" i="10"/>
  <c r="G11" i="10" s="1"/>
  <c r="G12" i="10"/>
  <c r="G13" i="10" s="1"/>
  <c r="G14" i="10"/>
  <c r="G52" i="6"/>
  <c r="G49" i="10"/>
  <c r="G50" i="10" s="1"/>
  <c r="G49" i="6"/>
  <c r="E51" i="6"/>
  <c r="F45" i="6"/>
  <c r="M84" i="43"/>
  <c r="L84" i="43"/>
  <c r="K84" i="43"/>
  <c r="J84" i="43"/>
  <c r="I84" i="43"/>
  <c r="H84" i="43"/>
  <c r="G84" i="43"/>
  <c r="F84" i="43"/>
  <c r="E84" i="43"/>
  <c r="D84" i="43"/>
  <c r="B83" i="43"/>
  <c r="B80" i="43"/>
  <c r="B79" i="43"/>
  <c r="B78" i="43"/>
  <c r="H39" i="43"/>
  <c r="F23" i="43"/>
  <c r="F25" i="43"/>
  <c r="E23" i="43"/>
  <c r="D23" i="43"/>
  <c r="G27" i="43"/>
  <c r="F27" i="43"/>
  <c r="F39" i="43"/>
  <c r="E56" i="10"/>
  <c r="D56" i="10"/>
  <c r="H54" i="10"/>
  <c r="G54" i="10"/>
  <c r="F54" i="10"/>
  <c r="E54" i="10"/>
  <c r="D54" i="10"/>
  <c r="C44" i="8"/>
  <c r="G44" i="7"/>
  <c r="F44" i="7"/>
  <c r="E44" i="7"/>
  <c r="D44" i="7"/>
  <c r="E45" i="7" s="1"/>
  <c r="E56" i="6"/>
  <c r="D56" i="6"/>
  <c r="H54" i="6"/>
  <c r="G54" i="6"/>
  <c r="E54" i="6"/>
  <c r="D54" i="6"/>
  <c r="E52" i="6"/>
  <c r="H45" i="6"/>
  <c r="G45" i="6"/>
  <c r="E45" i="6"/>
  <c r="F15" i="49"/>
  <c r="G15" i="49"/>
  <c r="H15" i="49"/>
  <c r="I15" i="49"/>
  <c r="E15" i="49"/>
  <c r="G39" i="43"/>
  <c r="D51" i="6"/>
  <c r="H51" i="6"/>
  <c r="H8" i="10"/>
  <c r="H10" i="10"/>
  <c r="H12" i="10"/>
  <c r="H14" i="10"/>
  <c r="H47" i="10"/>
  <c r="H48" i="10" s="1"/>
  <c r="F12" i="10"/>
  <c r="F8" i="10"/>
  <c r="G9" i="10" s="1"/>
  <c r="F9" i="10"/>
  <c r="E8" i="10"/>
  <c r="F10" i="10"/>
  <c r="F11" i="10" s="1"/>
  <c r="F14" i="10"/>
  <c r="F47" i="10"/>
  <c r="G48" i="10"/>
  <c r="F48" i="10"/>
  <c r="E14" i="10"/>
  <c r="E47" i="10"/>
  <c r="E10" i="10"/>
  <c r="E12" i="10"/>
  <c r="F13" i="10" s="1"/>
  <c r="D14" i="10"/>
  <c r="D51" i="10" s="1"/>
  <c r="D47" i="10"/>
  <c r="E48" i="10" s="1"/>
  <c r="D8" i="10"/>
  <c r="C8" i="10"/>
  <c r="D10" i="6"/>
  <c r="D10" i="8"/>
  <c r="E11" i="8"/>
  <c r="D12" i="10"/>
  <c r="E13" i="10"/>
  <c r="C12" i="10"/>
  <c r="C18" i="10" s="1"/>
  <c r="C8" i="43" s="1"/>
  <c r="C10" i="10"/>
  <c r="C14" i="10"/>
  <c r="C51" i="10" s="1"/>
  <c r="H14" i="43"/>
  <c r="F14" i="43"/>
  <c r="E14" i="43"/>
  <c r="C47" i="10"/>
  <c r="H22" i="10"/>
  <c r="H23" i="10" s="1"/>
  <c r="H24" i="10"/>
  <c r="H28" i="10"/>
  <c r="H29" i="10" s="1"/>
  <c r="H26" i="10"/>
  <c r="H30" i="10"/>
  <c r="H32" i="10"/>
  <c r="H18" i="7"/>
  <c r="H34" i="7" s="1"/>
  <c r="H34" i="10" s="1"/>
  <c r="H36" i="10"/>
  <c r="H38" i="10"/>
  <c r="H39" i="10" s="1"/>
  <c r="F28" i="10"/>
  <c r="G18" i="7"/>
  <c r="G34" i="7" s="1"/>
  <c r="F22" i="10"/>
  <c r="F24" i="10"/>
  <c r="F25" i="10"/>
  <c r="F26" i="10"/>
  <c r="F30" i="10"/>
  <c r="F32" i="10"/>
  <c r="F18" i="7"/>
  <c r="F34" i="7"/>
  <c r="F36" i="10"/>
  <c r="E36" i="10"/>
  <c r="D36" i="10"/>
  <c r="F38" i="10"/>
  <c r="E22" i="10"/>
  <c r="E24" i="10"/>
  <c r="E26" i="10"/>
  <c r="E27" i="10" s="1"/>
  <c r="E28" i="10"/>
  <c r="F29" i="10" s="1"/>
  <c r="E29" i="10"/>
  <c r="D28" i="10"/>
  <c r="E30" i="10"/>
  <c r="E32" i="10"/>
  <c r="E18" i="7"/>
  <c r="E34" i="7"/>
  <c r="E35" i="7"/>
  <c r="E38" i="10"/>
  <c r="F39" i="10" s="1"/>
  <c r="D22" i="6"/>
  <c r="D22" i="10"/>
  <c r="C22" i="10"/>
  <c r="D24" i="10"/>
  <c r="D25" i="10" s="1"/>
  <c r="C24" i="10"/>
  <c r="D26" i="10"/>
  <c r="D27" i="10"/>
  <c r="D30" i="10"/>
  <c r="D40" i="10" s="1"/>
  <c r="D32" i="10"/>
  <c r="D18" i="7"/>
  <c r="D34" i="7"/>
  <c r="D38" i="8"/>
  <c r="E39" i="8"/>
  <c r="C26" i="10"/>
  <c r="C28" i="10"/>
  <c r="C30" i="10"/>
  <c r="C32" i="10"/>
  <c r="C18" i="7"/>
  <c r="C34" i="7"/>
  <c r="C36" i="10"/>
  <c r="B3" i="10"/>
  <c r="H49" i="6"/>
  <c r="H49" i="10" s="1"/>
  <c r="F49" i="6"/>
  <c r="F49" i="10"/>
  <c r="F50" i="10" s="1"/>
  <c r="E49" i="6"/>
  <c r="E49" i="10"/>
  <c r="D49" i="6"/>
  <c r="D50" i="6"/>
  <c r="C49" i="6"/>
  <c r="C49" i="10"/>
  <c r="H44" i="8"/>
  <c r="H45" i="8" s="1"/>
  <c r="H44" i="7"/>
  <c r="G44" i="8"/>
  <c r="H44" i="10"/>
  <c r="G44" i="10"/>
  <c r="F44" i="8"/>
  <c r="E44" i="8"/>
  <c r="E45" i="8"/>
  <c r="F45" i="8"/>
  <c r="F44" i="10"/>
  <c r="D44" i="8"/>
  <c r="E44" i="10"/>
  <c r="E45" i="10"/>
  <c r="D44" i="10"/>
  <c r="C44" i="7"/>
  <c r="C44" i="10"/>
  <c r="B3" i="43"/>
  <c r="B51" i="43" s="1"/>
  <c r="D29" i="10"/>
  <c r="B3" i="8"/>
  <c r="D9" i="8"/>
  <c r="E9" i="8"/>
  <c r="F9" i="8"/>
  <c r="G9" i="8"/>
  <c r="H9" i="8"/>
  <c r="F11" i="8"/>
  <c r="G11" i="8"/>
  <c r="H11" i="8"/>
  <c r="C18" i="8"/>
  <c r="E18" i="8"/>
  <c r="D18" i="8"/>
  <c r="E19" i="8"/>
  <c r="F18" i="8"/>
  <c r="F19" i="8"/>
  <c r="G18" i="8"/>
  <c r="G19" i="8" s="1"/>
  <c r="H18" i="8"/>
  <c r="H19" i="8" s="1"/>
  <c r="D37" i="8"/>
  <c r="E37" i="8"/>
  <c r="F37" i="8"/>
  <c r="G37" i="8"/>
  <c r="H37" i="8"/>
  <c r="F39" i="8"/>
  <c r="G39" i="8"/>
  <c r="H39" i="8"/>
  <c r="C40" i="8"/>
  <c r="E40" i="8"/>
  <c r="E41" i="8"/>
  <c r="F40" i="8"/>
  <c r="F41" i="8"/>
  <c r="G40" i="8"/>
  <c r="H41" i="8" s="1"/>
  <c r="H40" i="8"/>
  <c r="A44" i="7"/>
  <c r="A44" i="8"/>
  <c r="B3" i="7"/>
  <c r="D9" i="7"/>
  <c r="E9" i="7"/>
  <c r="F9" i="7"/>
  <c r="G9" i="7"/>
  <c r="H9" i="7"/>
  <c r="D11" i="7"/>
  <c r="E11" i="7"/>
  <c r="F11" i="7"/>
  <c r="G11" i="7"/>
  <c r="H11" i="7"/>
  <c r="D9" i="6"/>
  <c r="E9" i="6"/>
  <c r="F9" i="6"/>
  <c r="G9" i="6"/>
  <c r="H9" i="6"/>
  <c r="D11" i="6"/>
  <c r="E11" i="6"/>
  <c r="F11" i="6"/>
  <c r="G11" i="6"/>
  <c r="H11" i="6"/>
  <c r="D13" i="6"/>
  <c r="E13" i="6"/>
  <c r="F13" i="6"/>
  <c r="G13" i="6"/>
  <c r="H13" i="6"/>
  <c r="D15" i="6"/>
  <c r="E15" i="6"/>
  <c r="F15" i="6"/>
  <c r="G15" i="6"/>
  <c r="H15" i="6"/>
  <c r="C18" i="6"/>
  <c r="D19" i="6"/>
  <c r="D18" i="6"/>
  <c r="E18" i="6"/>
  <c r="F18" i="6"/>
  <c r="F19" i="6"/>
  <c r="G18" i="6"/>
  <c r="H18" i="6"/>
  <c r="D23" i="6"/>
  <c r="F23" i="6"/>
  <c r="G23" i="6"/>
  <c r="H23" i="6"/>
  <c r="D25" i="6"/>
  <c r="E25" i="6"/>
  <c r="F25" i="6"/>
  <c r="G25" i="6"/>
  <c r="H25" i="6"/>
  <c r="D27" i="6"/>
  <c r="E27" i="6"/>
  <c r="F27" i="6"/>
  <c r="G27" i="6"/>
  <c r="H27" i="6"/>
  <c r="D29" i="6"/>
  <c r="E29" i="6"/>
  <c r="F29" i="6"/>
  <c r="G29" i="6"/>
  <c r="H29" i="6"/>
  <c r="C40" i="6"/>
  <c r="D40" i="6"/>
  <c r="E40" i="6"/>
  <c r="E41" i="6"/>
  <c r="F40" i="6"/>
  <c r="F41" i="6"/>
  <c r="G40" i="6"/>
  <c r="G41" i="6" s="1"/>
  <c r="H40" i="6"/>
  <c r="D41" i="6"/>
  <c r="D48" i="6"/>
  <c r="E48" i="6"/>
  <c r="F48" i="6"/>
  <c r="G48" i="6"/>
  <c r="H48" i="6"/>
  <c r="C51" i="6"/>
  <c r="K3" i="49"/>
  <c r="K4" i="49"/>
  <c r="K5" i="49"/>
  <c r="K6" i="49"/>
  <c r="K7" i="49"/>
  <c r="K8" i="49"/>
  <c r="K9" i="49"/>
  <c r="K10" i="49"/>
  <c r="E19" i="7"/>
  <c r="C38" i="10"/>
  <c r="D39" i="10" s="1"/>
  <c r="D38" i="10"/>
  <c r="D19" i="8"/>
  <c r="D10" i="10"/>
  <c r="E11" i="10" s="1"/>
  <c r="D39" i="8"/>
  <c r="E19" i="6"/>
  <c r="D40" i="8"/>
  <c r="E39" i="10"/>
  <c r="D41" i="8"/>
  <c r="G45" i="8"/>
  <c r="D34" i="10"/>
  <c r="E35" i="10" s="1"/>
  <c r="D40" i="7"/>
  <c r="H50" i="6"/>
  <c r="D52" i="6"/>
  <c r="D23" i="10"/>
  <c r="F40" i="7"/>
  <c r="F41" i="7"/>
  <c r="C34" i="10"/>
  <c r="D35" i="10"/>
  <c r="C40" i="7"/>
  <c r="D41" i="7"/>
  <c r="D35" i="7"/>
  <c r="D15" i="10"/>
  <c r="E34" i="10"/>
  <c r="F23" i="10"/>
  <c r="E23" i="6"/>
  <c r="F19" i="7"/>
  <c r="D49" i="10"/>
  <c r="E50" i="10" s="1"/>
  <c r="D50" i="10"/>
  <c r="E40" i="7"/>
  <c r="E41" i="7"/>
  <c r="E23" i="10"/>
  <c r="E50" i="6"/>
  <c r="D11" i="8"/>
  <c r="D19" i="7"/>
  <c r="E40" i="10"/>
  <c r="G50" i="6"/>
  <c r="F50" i="6"/>
  <c r="F34" i="10"/>
  <c r="F35" i="7"/>
  <c r="F35" i="10"/>
  <c r="G19" i="6"/>
  <c r="G19" i="7"/>
  <c r="F45" i="10"/>
  <c r="H50" i="10" l="1"/>
  <c r="H37" i="10"/>
  <c r="H27" i="10"/>
  <c r="H41" i="6"/>
  <c r="H25" i="10"/>
  <c r="G41" i="8"/>
  <c r="H51" i="10"/>
  <c r="H52" i="10" s="1"/>
  <c r="H52" i="6"/>
  <c r="H45" i="7"/>
  <c r="H40" i="7"/>
  <c r="G40" i="7"/>
  <c r="G34" i="10"/>
  <c r="G35" i="7"/>
  <c r="H35" i="7"/>
  <c r="H19" i="7"/>
  <c r="H15" i="10"/>
  <c r="H19" i="6"/>
  <c r="H13" i="10"/>
  <c r="G18" i="10"/>
  <c r="G8" i="43" s="1"/>
  <c r="D41" i="10"/>
  <c r="C20" i="43"/>
  <c r="C58" i="43"/>
  <c r="G27" i="10"/>
  <c r="F27" i="10"/>
  <c r="E51" i="10"/>
  <c r="E52" i="10" s="1"/>
  <c r="E15" i="10"/>
  <c r="F51" i="10"/>
  <c r="F52" i="10" s="1"/>
  <c r="F18" i="10"/>
  <c r="G15" i="10"/>
  <c r="C40" i="10"/>
  <c r="D37" i="10"/>
  <c r="D18" i="10"/>
  <c r="D9" i="10"/>
  <c r="E9" i="10"/>
  <c r="F45" i="7"/>
  <c r="G45" i="7"/>
  <c r="E41" i="10"/>
  <c r="E37" i="10"/>
  <c r="H40" i="10"/>
  <c r="G52" i="10"/>
  <c r="F40" i="10"/>
  <c r="F41" i="10" s="1"/>
  <c r="F15" i="10"/>
  <c r="G45" i="10"/>
  <c r="H45" i="10"/>
  <c r="D13" i="10"/>
  <c r="D52" i="10"/>
  <c r="H9" i="10"/>
  <c r="H18" i="10"/>
  <c r="D11" i="10"/>
  <c r="H11" i="10"/>
  <c r="E25" i="10"/>
  <c r="F37" i="10"/>
  <c r="D48" i="10"/>
  <c r="E18" i="10"/>
  <c r="G35" i="10" l="1"/>
  <c r="G40" i="10"/>
  <c r="H41" i="10" s="1"/>
  <c r="H35" i="10"/>
  <c r="H41" i="7"/>
  <c r="G41" i="7"/>
  <c r="F19" i="10"/>
  <c r="F8" i="43"/>
  <c r="H8" i="43"/>
  <c r="H19" i="10"/>
  <c r="G58" i="43"/>
  <c r="G9" i="43"/>
  <c r="G20" i="43"/>
  <c r="G19" i="10"/>
  <c r="G41" i="10"/>
  <c r="E19" i="10"/>
  <c r="E8" i="43"/>
  <c r="D19" i="10"/>
  <c r="D8" i="43"/>
  <c r="D20" i="43" l="1"/>
  <c r="D21" i="43" s="1"/>
  <c r="D9" i="43"/>
  <c r="D58" i="43"/>
  <c r="D59" i="43" s="1"/>
  <c r="E9" i="43"/>
  <c r="E58" i="43"/>
  <c r="E20" i="43"/>
  <c r="H20" i="43"/>
  <c r="H21" i="43" s="1"/>
  <c r="H58" i="43"/>
  <c r="H59" i="43" s="1"/>
  <c r="H9" i="43"/>
  <c r="F9" i="43"/>
  <c r="F20" i="43"/>
  <c r="F58" i="43"/>
  <c r="F21" i="43" l="1"/>
  <c r="F59" i="43"/>
  <c r="G59" i="43"/>
  <c r="G21" i="43"/>
  <c r="E21" i="43"/>
  <c r="E59" i="43"/>
</calcChain>
</file>

<file path=xl/sharedStrings.xml><?xml version="1.0" encoding="utf-8"?>
<sst xmlns="http://schemas.openxmlformats.org/spreadsheetml/2006/main" count="373" uniqueCount="98">
  <si>
    <t>Total costs</t>
  </si>
  <si>
    <t>Charging zone:</t>
  </si>
  <si>
    <t>Staff</t>
  </si>
  <si>
    <t>Other operating costs</t>
  </si>
  <si>
    <t>Depreciation</t>
  </si>
  <si>
    <t>Cost of capital</t>
  </si>
  <si>
    <t>Exceptional items</t>
  </si>
  <si>
    <t>Air traffic management</t>
  </si>
  <si>
    <t>Communication</t>
  </si>
  <si>
    <t>Navigation</t>
  </si>
  <si>
    <t>Surveillance</t>
  </si>
  <si>
    <t>Search and rescue</t>
  </si>
  <si>
    <t>Aeronautical information</t>
  </si>
  <si>
    <t>Meteorological services</t>
  </si>
  <si>
    <t>Supervision costs</t>
  </si>
  <si>
    <t>Other State costs</t>
  </si>
  <si>
    <t>Average operating capital</t>
  </si>
  <si>
    <t>Of which, average long term assets</t>
  </si>
  <si>
    <t>Cost of capital before tax (%)</t>
  </si>
  <si>
    <t>Return on equity (%)</t>
  </si>
  <si>
    <t>Average interest on debts (%)</t>
  </si>
  <si>
    <t>Consolidated</t>
  </si>
  <si>
    <t>MET</t>
  </si>
  <si>
    <t>Unit rate (in '000 euro) and service units ('000)</t>
  </si>
  <si>
    <t>Costs of exempted flights</t>
  </si>
  <si>
    <t>Amounts carried over to year (i)</t>
  </si>
  <si>
    <t>Income from other sources</t>
  </si>
  <si>
    <t>Chargeable costs</t>
  </si>
  <si>
    <t>Total service units</t>
  </si>
  <si>
    <t>Chargeable service units</t>
  </si>
  <si>
    <t xml:space="preserve">      (when certain air navigation services are outsourced, the cost to be taken into account shall be the cost of the annual expenditure).</t>
  </si>
  <si>
    <t>Charges billed to users</t>
  </si>
  <si>
    <t>Balance of year (i)</t>
  </si>
  <si>
    <t>Exchange rate (1 EUR =)</t>
  </si>
  <si>
    <t>Unit rate</t>
  </si>
  <si>
    <t>Organisation:</t>
  </si>
  <si>
    <t>Cost of exempted VFR flights</t>
  </si>
  <si>
    <t xml:space="preserve">Cost of exempted IFR flights </t>
  </si>
  <si>
    <t>Costs of exempted IFR flights</t>
  </si>
  <si>
    <t>CAA-NSA</t>
  </si>
  <si>
    <t>Inflation rate</t>
  </si>
  <si>
    <t>Year</t>
  </si>
  <si>
    <t>Detail by nature (in '000 euro)</t>
  </si>
  <si>
    <t>Detail by services (in '000 euro)</t>
  </si>
  <si>
    <t>Complementary information on inflation and on the cost of capital (in '000 euro)</t>
  </si>
  <si>
    <t>Unit rate (in euro)</t>
  </si>
  <si>
    <t>ANSP</t>
  </si>
  <si>
    <t>Ireland - Terminal</t>
  </si>
  <si>
    <t>2009           A</t>
  </si>
  <si>
    <t>IAA unit rate:</t>
  </si>
  <si>
    <t>2010           A</t>
  </si>
  <si>
    <t xml:space="preserve">The IAA's terminal service unit rate is subject to price cap economic regulation by the Commission for Aviation </t>
  </si>
  <si>
    <t>do not provide the basis for determining the unit rate advised by the Commission for Aviation Regulation.</t>
  </si>
  <si>
    <t xml:space="preserve"> reported its costs to meet the requirements of the European Commission Regulations. However these costs</t>
  </si>
  <si>
    <t>2011           A</t>
  </si>
  <si>
    <t>2013           F</t>
  </si>
  <si>
    <t>Cork</t>
  </si>
  <si>
    <t>Shannon</t>
  </si>
  <si>
    <t>Formula</t>
  </si>
  <si>
    <t>Terminal Air Navigation Services Costs and Charges</t>
  </si>
  <si>
    <t>Terminal Service Unit  Formula</t>
  </si>
  <si>
    <t>(MTOW/50)^…</t>
  </si>
  <si>
    <t>ICAO Airport code</t>
  </si>
  <si>
    <t>Airport Name</t>
  </si>
  <si>
    <t xml:space="preserve">Total number of airports </t>
  </si>
  <si>
    <t>EICK</t>
  </si>
  <si>
    <t>EIDW</t>
  </si>
  <si>
    <t>Dublin</t>
  </si>
  <si>
    <t>EINN</t>
  </si>
  <si>
    <t>Regulation. The Commission has issued its determination covering the years 2012-2015.The IAA has</t>
  </si>
  <si>
    <r>
      <t>Total costs for the zone(</t>
    </r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)</t>
    </r>
  </si>
  <si>
    <r>
      <t>(</t>
    </r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 xml:space="preserve">) As the sum of all total costs presented in Reporting Table 1 which are allocated to this charging zone </t>
    </r>
  </si>
  <si>
    <r>
      <t>(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 xml:space="preserve">) Unit rate (in euro) is </t>
    </r>
    <r>
      <rPr>
        <u/>
        <sz val="8"/>
        <color indexed="8"/>
        <rFont val="Arial"/>
        <family val="2"/>
      </rPr>
      <t>not</t>
    </r>
    <r>
      <rPr>
        <sz val="8"/>
        <color indexed="8"/>
        <rFont val="Arial"/>
        <family val="2"/>
      </rPr>
      <t xml:space="preserve"> equal to chargeable costs / chargeable service units</t>
    </r>
  </si>
  <si>
    <t>Ireland</t>
  </si>
  <si>
    <t>2012           A</t>
  </si>
  <si>
    <t>2014           F</t>
  </si>
  <si>
    <t>2015           P</t>
  </si>
  <si>
    <t>2016           P</t>
  </si>
  <si>
    <t>2017           P</t>
  </si>
  <si>
    <t>2018           P</t>
  </si>
  <si>
    <t>2019           P</t>
  </si>
  <si>
    <t>Balance Year 2009</t>
  </si>
  <si>
    <t>Balance Year 2010</t>
  </si>
  <si>
    <t>Balance Year 2011</t>
  </si>
  <si>
    <t>Balance Year 2012</t>
  </si>
  <si>
    <t>Balance Year 2013</t>
  </si>
  <si>
    <t>Balance Year 2014</t>
  </si>
  <si>
    <t>Carry over of under / over recoveries (in '000 EUR)</t>
  </si>
  <si>
    <t>Balance to be carried over (in '000 EUR)</t>
  </si>
  <si>
    <t>this is new sheet</t>
  </si>
  <si>
    <t>Detail by nature (in '000 Euro)</t>
  </si>
  <si>
    <t>Detail by services (in '000 Euro)</t>
  </si>
  <si>
    <t>Please select number of new airports - if required</t>
  </si>
  <si>
    <t>0</t>
  </si>
  <si>
    <t>Balance Year 2007</t>
  </si>
  <si>
    <t>Balance Year 2008</t>
  </si>
  <si>
    <t>2013           A</t>
  </si>
  <si>
    <r>
      <t>Unit rate (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 as per determination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</si>
</sst>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3" formatCode="_-* #,##0.00_-;\-* #,##0.00_-;_-* &quot;-&quot;??_-;_-@_-"/>
    <numFmt numFmtId="164" formatCode="_(* #,##0_);_(* \(#,##0\);_(* &quot;-&quot;_);_(@_)"/>
    <numFmt numFmtId="165" formatCode="_-&quot;£&quot;* #,##0.00_-;\-&quot;£&quot;* #,##0.00_-;_-&quot;£&quot;* &quot;-&quot;??_-;_-@_-"/>
    <numFmt numFmtId="166" formatCode="0.0%"/>
    <numFmt numFmtId="167" formatCode="_-* #,##0\ &quot;DM&quot;_-;\-* #,##0\ &quot;DM&quot;_-;_-* &quot;-&quot;\ &quot;DM&quot;_-;_-@_-"/>
    <numFmt numFmtId="168" formatCode="_-* #,##0\ _D_M_-;\-* #,##0\ _D_M_-;_-* &quot;-&quot;\ _D_M_-;_-@_-"/>
    <numFmt numFmtId="169" formatCode="_-* #,##0.00\ &quot;DM&quot;_-;\-* #,##0.00\ &quot;DM&quot;_-;_-* &quot;-&quot;??\ &quot;DM&quot;_-;_-@_-"/>
    <numFmt numFmtId="170" formatCode="_-* #,##0.00\ _D_M_-;\-* #,##0.00\ _D_M_-;_-* &quot;-&quot;??\ _D_M_-;_-@_-"/>
    <numFmt numFmtId="171" formatCode="#,##0.00000"/>
    <numFmt numFmtId="172" formatCode="_-* #,##0.00\ [$€-1]_-;\-* #,##0.00\ [$€-1]_-;_-* &quot;-&quot;??\ [$€-1]_-"/>
    <numFmt numFmtId="173" formatCode="0.0"/>
    <numFmt numFmtId="174" formatCode="_-* #,##0\ _m_k_-;_-* #,##0\ _m_k\-;_-* &quot;-&quot;\ _m_k_-;_-@_-"/>
    <numFmt numFmtId="175" formatCode="_-* #,##0\ &quot;mk&quot;_-;_-* #,##0\ &quot;mk&quot;\-;_-* &quot;-&quot;\ &quot;mk&quot;_-;_-@_-"/>
    <numFmt numFmtId="176" formatCode="_-* #,##0\ _F_-;\-* #,##0\ _F_-;_-* &quot;-&quot;\ _F_-;_-@_-"/>
    <numFmt numFmtId="177" formatCode="_-* #,##0.00\ _F_-;\-* #,##0.00\ _F_-;_-* &quot;-&quot;??\ _F_-;_-@_-"/>
    <numFmt numFmtId="178" formatCode="_-* #,##0\ &quot;F&quot;_-;\-* #,##0\ &quot;F&quot;_-;_-* &quot;-&quot;\ &quot;F&quot;_-;_-@_-"/>
    <numFmt numFmtId="179" formatCode="_-* #,##0.00\ &quot;F&quot;_-;\-* #,##0.00\ &quot;F&quot;_-;_-* &quot;-&quot;??\ &quot;F&quot;_-;_-@_-"/>
    <numFmt numFmtId="180" formatCode="\ \-\ \ "/>
    <numFmt numFmtId="181" formatCode="dd\-mmm\-yyyy;;"/>
    <numFmt numFmtId="182" formatCode="0.0;***;;"/>
    <numFmt numFmtId="183" formatCode="0.0000;[Red]\-0.0000;"/>
    <numFmt numFmtId="184" formatCode="#,##0.0_);\(#,##0.0\)"/>
    <numFmt numFmtId="185" formatCode="[Blue]#,##0\ ;[Red]\(#,##0\)"/>
    <numFmt numFmtId="186" formatCode="#,##0_);\(#,##0_)\)"/>
    <numFmt numFmtId="187" formatCode="0.000%;[Red]\-0.000%;"/>
    <numFmt numFmtId="188" formatCode="_(* #,##0.0_);_(* \(#,##0.0\);_(* &quot;-&quot;?_);_(@_)"/>
    <numFmt numFmtId="189" formatCode="0.00%_);[Red]\(0.00%\);&quot;&quot;"/>
    <numFmt numFmtId="190" formatCode="0.000%_);[Red]\(0.000%\);&quot;&quot;"/>
    <numFmt numFmtId="191" formatCode="&quot;Period &quot;0"/>
    <numFmt numFmtId="192" formatCode="0.00;[Red]\-0.00;"/>
    <numFmt numFmtId="193" formatCode="dd\-mmm\-yy;;"/>
    <numFmt numFmtId="194" formatCode="0;[Red]\-0;;@"/>
    <numFmt numFmtId="195" formatCode="#,##0_);[Red]\(#,##0\);"/>
    <numFmt numFmtId="196" formatCode="&quot;Year &quot;0"/>
    <numFmt numFmtId="197" formatCode="#,##0.000"/>
    <numFmt numFmtId="198" formatCode="#,##0.0"/>
    <numFmt numFmtId="199" formatCode="_-* #,##0_-;\-* #,##0_-;_-* &quot;-&quot;??_-;_-@_-"/>
  </numFmts>
  <fonts count="89">
    <font>
      <sz val="10"/>
      <name val="Times New Roman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sz val="10"/>
      <color indexed="8"/>
      <name val="Arial"/>
      <family val="2"/>
    </font>
    <font>
      <b/>
      <u/>
      <sz val="10"/>
      <name val="Helv"/>
    </font>
    <font>
      <sz val="8"/>
      <name val="Helv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color indexed="12"/>
      <name val="Times New Roman"/>
      <family val="1"/>
    </font>
    <font>
      <sz val="10"/>
      <name val="Arial"/>
      <family val="2"/>
      <charset val="238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sz val="10"/>
      <name val="Frutiger 55 Roman"/>
    </font>
    <font>
      <sz val="7"/>
      <name val="Arial"/>
      <family val="2"/>
    </font>
    <font>
      <sz val="8"/>
      <name val="Times New Roman"/>
      <family val="1"/>
    </font>
    <font>
      <sz val="11"/>
      <color indexed="12"/>
      <name val="Arial"/>
      <family val="2"/>
    </font>
    <font>
      <sz val="8"/>
      <name val="Palatino"/>
      <family val="1"/>
    </font>
    <font>
      <sz val="10"/>
      <name val="Times New Roman"/>
      <family val="1"/>
      <charset val="238"/>
    </font>
    <font>
      <sz val="12"/>
      <name val="Times New Roman"/>
      <family val="1"/>
    </font>
    <font>
      <sz val="7"/>
      <name val="Palatino"/>
      <family val="1"/>
    </font>
    <font>
      <sz val="9"/>
      <name val="Futura UBS Bk"/>
      <family val="2"/>
    </font>
    <font>
      <b/>
      <sz val="12"/>
      <name val="Arial"/>
      <family val="2"/>
    </font>
    <font>
      <b/>
      <sz val="11"/>
      <name val="Times New Roman"/>
      <family val="1"/>
    </font>
    <font>
      <sz val="8"/>
      <color indexed="49"/>
      <name val="Arial"/>
      <family val="2"/>
    </font>
    <font>
      <u/>
      <sz val="10"/>
      <color indexed="36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22"/>
      <name val="Arial"/>
      <family val="2"/>
    </font>
    <font>
      <sz val="12"/>
      <name val="CG Times (W1)"/>
    </font>
    <font>
      <b/>
      <sz val="7"/>
      <name val="Arial"/>
      <family val="2"/>
    </font>
    <font>
      <sz val="10"/>
      <name val="Arial CE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zcionka tekstu podstawowego"/>
      <family val="2"/>
    </font>
    <font>
      <sz val="11"/>
      <color indexed="8"/>
      <name val="Czcionka tekstu podstawowego"/>
      <family val="2"/>
      <charset val="238"/>
    </font>
    <font>
      <sz val="8"/>
      <color indexed="12"/>
      <name val="Arial"/>
      <family val="2"/>
    </font>
    <font>
      <i/>
      <sz val="10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name val="Times New Roman"/>
      <family val="1"/>
      <charset val="186"/>
    </font>
    <font>
      <sz val="11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3"/>
      <color indexed="9"/>
      <name val="Frutiger 55 Roman"/>
    </font>
    <font>
      <sz val="10"/>
      <name val="Helv"/>
      <charset val="204"/>
    </font>
    <font>
      <b/>
      <sz val="7"/>
      <color indexed="12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8.5"/>
      <name val="Arial"/>
      <family val="2"/>
    </font>
    <font>
      <sz val="7"/>
      <name val="Times New Roman"/>
      <family val="1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u/>
      <sz val="8"/>
      <color indexed="8"/>
      <name val="Arial"/>
      <family val="2"/>
    </font>
    <font>
      <sz val="8"/>
      <color rgb="FFFFFFFF"/>
      <name val="Arial"/>
      <family val="2"/>
    </font>
    <font>
      <b/>
      <sz val="8"/>
      <color rgb="FFFFFFFF"/>
      <name val="Arial"/>
      <family val="2"/>
    </font>
    <font>
      <b/>
      <sz val="8"/>
      <color indexed="1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125">
        <fgColor indexed="11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lightGray">
        <fgColor indexed="9"/>
        <bgColor indexed="55"/>
      </patternFill>
    </fill>
    <fill>
      <patternFill patternType="lightGray">
        <fgColor indexed="9"/>
        <bgColor indexed="47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09">
    <xf numFmtId="0" fontId="0" fillId="0" borderId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5" fillId="20" borderId="4" applyNumberFormat="0">
      <alignment horizontal="center"/>
    </xf>
    <xf numFmtId="0" fontId="20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" fillId="21" borderId="5" applyNumberFormat="0" applyFont="0" applyAlignment="0" applyProtection="0"/>
    <xf numFmtId="9" fontId="36" fillId="22" borderId="4">
      <alignment horizontal="right"/>
    </xf>
    <xf numFmtId="0" fontId="36" fillId="22" borderId="4">
      <alignment horizontal="right"/>
    </xf>
    <xf numFmtId="10" fontId="36" fillId="22" borderId="4">
      <alignment horizontal="right"/>
    </xf>
    <xf numFmtId="0" fontId="36" fillId="22" borderId="4">
      <alignment horizontal="right"/>
    </xf>
    <xf numFmtId="0" fontId="36" fillId="22" borderId="4">
      <alignment horizontal="right"/>
    </xf>
    <xf numFmtId="0" fontId="36" fillId="22" borderId="4">
      <alignment horizontal="right"/>
    </xf>
    <xf numFmtId="0" fontId="28" fillId="23" borderId="6" applyNumberFormat="0" applyAlignment="0" applyProtection="0"/>
    <xf numFmtId="0" fontId="30" fillId="0" borderId="0" applyNumberFormat="0" applyFill="0" applyBorder="0" applyAlignment="0" applyProtection="0"/>
    <xf numFmtId="0" fontId="18" fillId="23" borderId="7" applyNumberFormat="0" applyAlignment="0" applyProtection="0"/>
    <xf numFmtId="0" fontId="18" fillId="23" borderId="7" applyNumberFormat="0" applyAlignment="0" applyProtection="0"/>
    <xf numFmtId="180" fontId="2" fillId="0" borderId="0">
      <alignment horizontal="right"/>
    </xf>
    <xf numFmtId="0" fontId="17" fillId="3" borderId="0" applyNumberFormat="0" applyBorder="0" applyAlignment="0" applyProtection="0"/>
    <xf numFmtId="0" fontId="37" fillId="0" borderId="8" applyNumberFormat="0" applyFont="0" applyFill="0" applyAlignment="0" applyProtection="0"/>
    <xf numFmtId="0" fontId="37" fillId="0" borderId="9" applyNumberFormat="0" applyFont="0" applyFill="0" applyAlignment="0" applyProtection="0"/>
    <xf numFmtId="0" fontId="21" fillId="4" borderId="0" applyNumberFormat="0" applyBorder="0" applyAlignment="0" applyProtection="0"/>
    <xf numFmtId="0" fontId="11" fillId="0" borderId="0" applyFont="0" applyFill="0" applyBorder="0" applyAlignment="0" applyProtection="0"/>
    <xf numFmtId="0" fontId="21" fillId="4" borderId="0" applyNumberFormat="0" applyBorder="0" applyAlignment="0" applyProtection="0"/>
    <xf numFmtId="0" fontId="11" fillId="0" borderId="0" applyFont="0" applyFill="0" applyBorder="0" applyAlignment="0" applyProtection="0"/>
    <xf numFmtId="0" fontId="18" fillId="23" borderId="7" applyNumberFormat="0" applyAlignment="0" applyProtection="0"/>
    <xf numFmtId="0" fontId="18" fillId="23" borderId="7" applyNumberFormat="0" applyAlignment="0" applyProtection="0"/>
    <xf numFmtId="0" fontId="19" fillId="24" borderId="10" applyNumberFormat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11" fillId="0" borderId="0" applyFont="0" applyFill="0" applyBorder="0" applyAlignment="0" applyProtection="0"/>
    <xf numFmtId="0" fontId="38" fillId="0" borderId="0">
      <alignment horizontal="right"/>
    </xf>
    <xf numFmtId="43" fontId="15" fillId="0" borderId="0" applyFont="0" applyFill="0" applyBorder="0" applyAlignment="0" applyProtection="0"/>
    <xf numFmtId="0" fontId="39" fillId="0" borderId="0" applyFont="0" applyFill="0" applyBorder="0" applyAlignment="0" applyProtection="0">
      <alignment horizontal="right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 applyFont="0" applyFill="0" applyBorder="0" applyAlignment="0" applyProtection="0">
      <alignment horizontal="right"/>
    </xf>
    <xf numFmtId="43" fontId="40" fillId="0" borderId="0" applyFont="0" applyFill="0" applyBorder="0" applyAlignment="0" applyProtection="0"/>
    <xf numFmtId="0" fontId="2" fillId="21" borderId="5" applyNumberFormat="0" applyFont="0" applyAlignment="0" applyProtection="0"/>
    <xf numFmtId="0" fontId="39" fillId="0" borderId="0" applyFont="0" applyFill="0" applyBorder="0" applyAlignment="0" applyProtection="0">
      <alignment horizontal="right"/>
    </xf>
    <xf numFmtId="165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25" fillId="7" borderId="7" applyNumberFormat="0" applyAlignment="0" applyProtection="0"/>
    <xf numFmtId="0" fontId="28" fillId="23" borderId="6" applyNumberFormat="0" applyAlignment="0" applyProtection="0"/>
    <xf numFmtId="0" fontId="37" fillId="0" borderId="0" applyFont="0" applyFill="0" applyBorder="0" applyProtection="0">
      <alignment horizontal="right"/>
    </xf>
    <xf numFmtId="0" fontId="39" fillId="0" borderId="0" applyFont="0" applyFill="0" applyBorder="0" applyAlignment="0" applyProtection="0"/>
    <xf numFmtId="181" fontId="11" fillId="25" borderId="12" applyFill="0" applyBorder="0" applyProtection="0">
      <alignment horizontal="left"/>
    </xf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82" fontId="11" fillId="26" borderId="13" applyFill="0" applyBorder="0" applyProtection="0">
      <alignment horizontal="right"/>
      <protection locked="0"/>
    </xf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21" fillId="4" borderId="0" applyNumberFormat="0" applyBorder="0" applyAlignment="0" applyProtection="0"/>
    <xf numFmtId="0" fontId="39" fillId="0" borderId="14" applyNumberFormat="0" applyFont="0" applyFill="0" applyAlignment="0" applyProtection="0"/>
    <xf numFmtId="0" fontId="25" fillId="7" borderId="7" applyNumberFormat="0" applyAlignment="0" applyProtection="0"/>
    <xf numFmtId="0" fontId="24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25" fillId="7" borderId="7" applyNumberFormat="0" applyAlignment="0" applyProtection="0"/>
    <xf numFmtId="0" fontId="25" fillId="7" borderId="7" applyNumberFormat="0" applyAlignment="0" applyProtection="0"/>
    <xf numFmtId="0" fontId="34" fillId="0" borderId="15" applyNumberFormat="0" applyFill="0" applyAlignment="0" applyProtection="0"/>
    <xf numFmtId="0" fontId="20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183" fontId="11" fillId="27" borderId="12" applyFill="0" applyBorder="0" applyProtection="0">
      <alignment horizontal="left"/>
    </xf>
    <xf numFmtId="0" fontId="41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42" fillId="0" borderId="0" applyFill="0" applyBorder="0" applyProtection="0">
      <alignment horizontal="left"/>
    </xf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6" fontId="3" fillId="22" borderId="4" applyNumberFormat="0" applyFont="0" applyBorder="0" applyAlignment="0" applyProtection="0"/>
    <xf numFmtId="0" fontId="39" fillId="0" borderId="0" applyFont="0" applyFill="0" applyBorder="0" applyAlignment="0" applyProtection="0">
      <alignment horizontal="right"/>
    </xf>
    <xf numFmtId="184" fontId="43" fillId="22" borderId="0" applyNumberFormat="0" applyFont="0" applyAlignment="0"/>
    <xf numFmtId="185" fontId="44" fillId="0" borderId="0"/>
    <xf numFmtId="185" fontId="45" fillId="0" borderId="0"/>
    <xf numFmtId="185" fontId="44" fillId="0" borderId="0"/>
    <xf numFmtId="0" fontId="35" fillId="28" borderId="4" applyNumberFormat="0">
      <alignment horizontal="center"/>
    </xf>
    <xf numFmtId="0" fontId="46" fillId="27" borderId="16" applyBorder="0">
      <alignment horizontal="center"/>
    </xf>
    <xf numFmtId="0" fontId="2" fillId="21" borderId="5" applyNumberFormat="0" applyFont="0" applyAlignment="0" applyProtection="0"/>
    <xf numFmtId="0" fontId="2" fillId="21" borderId="5" applyNumberFormat="0" applyFont="0" applyAlignment="0" applyProtection="0"/>
    <xf numFmtId="0" fontId="2" fillId="21" borderId="5" applyNumberFormat="0" applyFont="0" applyAlignment="0" applyProtection="0"/>
    <xf numFmtId="0" fontId="17" fillId="3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1" fillId="4" borderId="0" applyNumberFormat="0" applyBorder="0" applyAlignment="0" applyProtection="0"/>
    <xf numFmtId="0" fontId="17" fillId="3" borderId="0" applyNumberFormat="0" applyBorder="0" applyAlignment="0" applyProtection="0"/>
    <xf numFmtId="0" fontId="25" fillId="7" borderId="7" applyNumberFormat="0" applyAlignment="0" applyProtection="0"/>
    <xf numFmtId="0" fontId="11" fillId="0" borderId="0" applyNumberFormat="0" applyFill="0" applyBorder="0" applyAlignment="0">
      <protection locked="0"/>
    </xf>
    <xf numFmtId="0" fontId="17" fillId="3" borderId="0" applyNumberFormat="0" applyBorder="0" applyAlignment="0" applyProtection="0"/>
    <xf numFmtId="0" fontId="30" fillId="0" borderId="0" applyNumberFormat="0" applyFill="0" applyBorder="0" applyAlignment="0" applyProtection="0"/>
    <xf numFmtId="0" fontId="28" fillId="23" borderId="6" applyNumberFormat="0" applyAlignment="0" applyProtection="0"/>
    <xf numFmtId="0" fontId="25" fillId="7" borderId="7" applyNumberFormat="0" applyAlignment="0" applyProtection="0"/>
    <xf numFmtId="43" fontId="1" fillId="0" borderId="0" applyFont="0" applyFill="0" applyBorder="0" applyAlignment="0" applyProtection="0"/>
    <xf numFmtId="0" fontId="26" fillId="0" borderId="11" applyNumberFormat="0" applyFill="0" applyAlignment="0" applyProtection="0"/>
    <xf numFmtId="0" fontId="19" fillId="24" borderId="10" applyNumberFormat="0" applyAlignment="0" applyProtection="0"/>
    <xf numFmtId="0" fontId="19" fillId="24" borderId="10" applyNumberFormat="0" applyAlignment="0" applyProtection="0"/>
    <xf numFmtId="0" fontId="3" fillId="0" borderId="0" applyFill="0" applyBorder="0">
      <alignment wrapText="1"/>
    </xf>
    <xf numFmtId="0" fontId="26" fillId="0" borderId="11" applyNumberFormat="0" applyFill="0" applyAlignment="0" applyProtection="0"/>
    <xf numFmtId="0" fontId="18" fillId="23" borderId="7" applyNumberFormat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3" fillId="22" borderId="4" applyNumberFormat="0">
      <alignment horizontal="center"/>
      <protection locked="0"/>
    </xf>
    <xf numFmtId="0" fontId="26" fillId="0" borderId="11" applyNumberFormat="0" applyFill="0" applyAlignment="0" applyProtection="0"/>
    <xf numFmtId="0" fontId="49" fillId="0" borderId="0">
      <alignment horizontal="centerContinuous"/>
    </xf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186" fontId="12" fillId="0" borderId="0"/>
    <xf numFmtId="0" fontId="11" fillId="29" borderId="17" applyBorder="0">
      <alignment horizontal="left"/>
    </xf>
    <xf numFmtId="164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50" fillId="0" borderId="0" applyFont="0" applyFill="0" applyBorder="0" applyAlignment="0" applyProtection="0"/>
    <xf numFmtId="2" fontId="10" fillId="0" borderId="18" applyFont="0" applyFill="0" applyBorder="0" applyAlignment="0"/>
    <xf numFmtId="0" fontId="51" fillId="0" borderId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" fontId="11" fillId="25" borderId="19" applyFill="0" applyBorder="0" applyProtection="0">
      <alignment horizontal="center"/>
    </xf>
    <xf numFmtId="187" fontId="11" fillId="27" borderId="0" applyFill="0" applyBorder="0" applyProtection="0">
      <alignment horizontal="center"/>
    </xf>
    <xf numFmtId="0" fontId="39" fillId="0" borderId="0" applyFont="0" applyFill="0" applyBorder="0" applyProtection="0">
      <alignment horizontal="right"/>
    </xf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52" fillId="0" borderId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" fillId="0" borderId="0"/>
    <xf numFmtId="0" fontId="2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3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3" fillId="0" borderId="0"/>
    <xf numFmtId="0" fontId="52" fillId="0" borderId="0"/>
    <xf numFmtId="0" fontId="11" fillId="0" borderId="0"/>
    <xf numFmtId="0" fontId="54" fillId="0" borderId="0"/>
    <xf numFmtId="0" fontId="2" fillId="0" borderId="0"/>
    <xf numFmtId="0" fontId="3" fillId="0" borderId="0"/>
    <xf numFmtId="0" fontId="32" fillId="0" borderId="0" applyBorder="0"/>
    <xf numFmtId="0" fontId="5" fillId="0" borderId="0"/>
    <xf numFmtId="0" fontId="33" fillId="0" borderId="0"/>
    <xf numFmtId="0" fontId="3" fillId="0" borderId="0"/>
    <xf numFmtId="0" fontId="36" fillId="0" borderId="0">
      <alignment horizontal="left"/>
    </xf>
    <xf numFmtId="0" fontId="55" fillId="0" borderId="0"/>
    <xf numFmtId="0" fontId="55" fillId="0" borderId="0"/>
    <xf numFmtId="0" fontId="56" fillId="0" borderId="0"/>
    <xf numFmtId="0" fontId="56" fillId="0" borderId="0"/>
    <xf numFmtId="0" fontId="3" fillId="0" borderId="0"/>
    <xf numFmtId="0" fontId="3" fillId="21" borderId="5" applyNumberFormat="0" applyFont="0" applyAlignment="0" applyProtection="0"/>
    <xf numFmtId="0" fontId="1" fillId="21" borderId="5" applyNumberFormat="0" applyFont="0" applyAlignment="0" applyProtection="0"/>
    <xf numFmtId="188" fontId="57" fillId="0" borderId="0" applyFont="0" applyFill="0" applyBorder="0" applyProtection="0">
      <alignment horizontal="right"/>
    </xf>
    <xf numFmtId="0" fontId="18" fillId="23" borderId="7" applyNumberFormat="0" applyAlignment="0" applyProtection="0"/>
    <xf numFmtId="0" fontId="29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10" fontId="3" fillId="0" borderId="0" applyFill="0" applyBorder="0">
      <alignment horizontal="center" vertical="center"/>
    </xf>
    <xf numFmtId="0" fontId="58" fillId="31" borderId="12" applyNumberFormat="0" applyFont="0" applyBorder="0" applyAlignment="0">
      <alignment horizontal="center"/>
      <protection locked="0"/>
    </xf>
    <xf numFmtId="0" fontId="59" fillId="0" borderId="0" applyFill="0" applyBorder="0" applyProtection="0">
      <alignment horizontal="left"/>
    </xf>
    <xf numFmtId="0" fontId="60" fillId="0" borderId="0" applyFill="0" applyBorder="0" applyProtection="0">
      <alignment horizontal="left"/>
    </xf>
    <xf numFmtId="1" fontId="61" fillId="0" borderId="0" applyProtection="0">
      <alignment horizontal="right" vertical="center"/>
    </xf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62" fillId="21" borderId="5" applyNumberFormat="0" applyFont="0" applyAlignment="0" applyProtection="0"/>
    <xf numFmtId="0" fontId="29" fillId="0" borderId="0" applyNumberFormat="0" applyFill="0" applyBorder="0" applyAlignment="0" applyProtection="0"/>
    <xf numFmtId="49" fontId="3" fillId="0" borderId="20" applyFill="0" applyProtection="0">
      <alignment vertical="center"/>
    </xf>
    <xf numFmtId="0" fontId="3" fillId="32" borderId="17" applyNumberFormat="0" applyFont="0" applyBorder="0" applyAlignment="0">
      <alignment horizontal="centerContinuous"/>
      <protection locked="0"/>
    </xf>
    <xf numFmtId="0" fontId="13" fillId="33" borderId="0" applyNumberFormat="0" applyFont="0" applyBorder="0" applyAlignment="0">
      <alignment horizontal="centerContinuous"/>
    </xf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189" fontId="11" fillId="26" borderId="13" applyFill="0" applyBorder="0" applyProtection="0">
      <alignment horizontal="right"/>
      <protection locked="0"/>
    </xf>
    <xf numFmtId="190" fontId="11" fillId="25" borderId="0" applyFill="0" applyBorder="0" applyAlignment="0" applyProtection="0">
      <alignment horizontal="right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7" fillId="0" borderId="0" applyFont="0" applyFill="0" applyBorder="0" applyProtection="0">
      <alignment horizontal="right"/>
    </xf>
    <xf numFmtId="9" fontId="11" fillId="0" borderId="0" applyFill="0" applyBorder="0" applyAlignment="0" applyProtection="0"/>
    <xf numFmtId="191" fontId="1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" fillId="0" borderId="21">
      <alignment horizontal="center"/>
    </xf>
    <xf numFmtId="0" fontId="7" fillId="0" borderId="22" applyFont="0">
      <alignment horizontal="right"/>
    </xf>
    <xf numFmtId="0" fontId="8" fillId="0" borderId="23">
      <alignment horizontal="center"/>
    </xf>
    <xf numFmtId="0" fontId="4" fillId="0" borderId="23">
      <alignment horizontal="center"/>
    </xf>
    <xf numFmtId="0" fontId="4" fillId="0" borderId="23">
      <alignment horizontal="center"/>
    </xf>
    <xf numFmtId="9" fontId="6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4" fillId="0" borderId="0"/>
    <xf numFmtId="9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1" fillId="0" borderId="0" applyFont="0" applyFill="0" applyBorder="0" applyAlignment="0" applyProtection="0"/>
    <xf numFmtId="192" fontId="11" fillId="25" borderId="12" applyFill="0" applyBorder="0" applyProtection="0">
      <alignment horizontal="left"/>
    </xf>
    <xf numFmtId="0" fontId="36" fillId="0" borderId="0"/>
    <xf numFmtId="0" fontId="36" fillId="0" borderId="0">
      <alignment horizontal="right"/>
    </xf>
    <xf numFmtId="0" fontId="36" fillId="0" borderId="0">
      <alignment horizontal="right"/>
    </xf>
    <xf numFmtId="0" fontId="29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23" borderId="6" applyNumberFormat="0" applyAlignment="0" applyProtection="0"/>
    <xf numFmtId="4" fontId="4" fillId="32" borderId="6" applyNumberFormat="0" applyProtection="0">
      <alignment vertical="center"/>
    </xf>
    <xf numFmtId="4" fontId="64" fillId="32" borderId="6" applyNumberFormat="0" applyProtection="0">
      <alignment vertical="center"/>
    </xf>
    <xf numFmtId="4" fontId="4" fillId="32" borderId="6" applyNumberFormat="0" applyProtection="0">
      <alignment horizontal="left" vertical="center" indent="1"/>
    </xf>
    <xf numFmtId="4" fontId="4" fillId="32" borderId="6" applyNumberFormat="0" applyProtection="0">
      <alignment horizontal="left" vertical="center" indent="1"/>
    </xf>
    <xf numFmtId="0" fontId="3" fillId="28" borderId="6" applyNumberFormat="0" applyProtection="0">
      <alignment horizontal="left" vertical="center" indent="1"/>
    </xf>
    <xf numFmtId="4" fontId="4" fillId="34" borderId="6" applyNumberFormat="0" applyProtection="0">
      <alignment horizontal="right" vertical="center"/>
    </xf>
    <xf numFmtId="4" fontId="4" fillId="29" borderId="6" applyNumberFormat="0" applyProtection="0">
      <alignment horizontal="right" vertical="center"/>
    </xf>
    <xf numFmtId="4" fontId="4" fillId="35" borderId="6" applyNumberFormat="0" applyProtection="0">
      <alignment horizontal="right" vertical="center"/>
    </xf>
    <xf numFmtId="4" fontId="4" fillId="36" borderId="6" applyNumberFormat="0" applyProtection="0">
      <alignment horizontal="right" vertical="center"/>
    </xf>
    <xf numFmtId="4" fontId="4" fillId="37" borderId="6" applyNumberFormat="0" applyProtection="0">
      <alignment horizontal="right" vertical="center"/>
    </xf>
    <xf numFmtId="4" fontId="4" fillId="38" borderId="6" applyNumberFormat="0" applyProtection="0">
      <alignment horizontal="right" vertical="center"/>
    </xf>
    <xf numFmtId="4" fontId="4" fillId="39" borderId="6" applyNumberFormat="0" applyProtection="0">
      <alignment horizontal="right" vertical="center"/>
    </xf>
    <xf numFmtId="4" fontId="4" fillId="40" borderId="6" applyNumberFormat="0" applyProtection="0">
      <alignment horizontal="right" vertical="center"/>
    </xf>
    <xf numFmtId="4" fontId="4" fillId="41" borderId="6" applyNumberFormat="0" applyProtection="0">
      <alignment horizontal="right" vertical="center"/>
    </xf>
    <xf numFmtId="4" fontId="6" fillId="42" borderId="6" applyNumberFormat="0" applyProtection="0">
      <alignment horizontal="left" vertical="center" indent="1"/>
    </xf>
    <xf numFmtId="4" fontId="4" fillId="43" borderId="24" applyNumberFormat="0" applyProtection="0">
      <alignment horizontal="left" vertical="center" indent="1"/>
    </xf>
    <xf numFmtId="4" fontId="65" fillId="44" borderId="0" applyNumberFormat="0" applyProtection="0">
      <alignment horizontal="left" vertical="center" indent="1"/>
    </xf>
    <xf numFmtId="0" fontId="3" fillId="28" borderId="6" applyNumberFormat="0" applyProtection="0">
      <alignment horizontal="left" vertical="center" indent="1"/>
    </xf>
    <xf numFmtId="4" fontId="4" fillId="43" borderId="6" applyNumberFormat="0" applyProtection="0">
      <alignment horizontal="left" vertical="center" indent="1"/>
    </xf>
    <xf numFmtId="4" fontId="4" fillId="45" borderId="6" applyNumberFormat="0" applyProtection="0">
      <alignment horizontal="left" vertical="center" indent="1"/>
    </xf>
    <xf numFmtId="0" fontId="3" fillId="45" borderId="6" applyNumberFormat="0" applyProtection="0">
      <alignment horizontal="left" vertical="center" indent="1"/>
    </xf>
    <xf numFmtId="0" fontId="3" fillId="45" borderId="6" applyNumberFormat="0" applyProtection="0">
      <alignment horizontal="left" vertical="center" indent="1"/>
    </xf>
    <xf numFmtId="0" fontId="3" fillId="46" borderId="6" applyNumberFormat="0" applyProtection="0">
      <alignment horizontal="left" vertical="center" indent="1"/>
    </xf>
    <xf numFmtId="0" fontId="3" fillId="46" borderId="6" applyNumberFormat="0" applyProtection="0">
      <alignment horizontal="left" vertical="center" indent="1"/>
    </xf>
    <xf numFmtId="0" fontId="3" fillId="31" borderId="6" applyNumberFormat="0" applyProtection="0">
      <alignment horizontal="left" vertical="center" indent="1"/>
    </xf>
    <xf numFmtId="0" fontId="3" fillId="31" borderId="6" applyNumberFormat="0" applyProtection="0">
      <alignment horizontal="left" vertical="center" indent="1"/>
    </xf>
    <xf numFmtId="0" fontId="3" fillId="28" borderId="6" applyNumberFormat="0" applyProtection="0">
      <alignment horizontal="left" vertical="center" indent="1"/>
    </xf>
    <xf numFmtId="0" fontId="3" fillId="28" borderId="6" applyNumberFormat="0" applyProtection="0">
      <alignment horizontal="left" vertical="center" indent="1"/>
    </xf>
    <xf numFmtId="4" fontId="4" fillId="47" borderId="6" applyNumberFormat="0" applyProtection="0">
      <alignment vertical="center"/>
    </xf>
    <xf numFmtId="4" fontId="64" fillId="47" borderId="6" applyNumberFormat="0" applyProtection="0">
      <alignment vertical="center"/>
    </xf>
    <xf numFmtId="4" fontId="4" fillId="47" borderId="6" applyNumberFormat="0" applyProtection="0">
      <alignment horizontal="left" vertical="center" indent="1"/>
    </xf>
    <xf numFmtId="4" fontId="4" fillId="47" borderId="6" applyNumberFormat="0" applyProtection="0">
      <alignment horizontal="left" vertical="center" indent="1"/>
    </xf>
    <xf numFmtId="4" fontId="4" fillId="43" borderId="6" applyNumberFormat="0" applyProtection="0">
      <alignment horizontal="right" vertical="center"/>
    </xf>
    <xf numFmtId="4" fontId="64" fillId="43" borderId="6" applyNumberFormat="0" applyProtection="0">
      <alignment horizontal="right" vertical="center"/>
    </xf>
    <xf numFmtId="0" fontId="3" fillId="28" borderId="6" applyNumberFormat="0" applyProtection="0">
      <alignment horizontal="left" vertical="center" indent="1"/>
    </xf>
    <xf numFmtId="0" fontId="3" fillId="28" borderId="6" applyNumberFormat="0" applyProtection="0">
      <alignment horizontal="left" vertical="center" indent="1"/>
    </xf>
    <xf numFmtId="0" fontId="66" fillId="0" borderId="0"/>
    <xf numFmtId="4" fontId="67" fillId="43" borderId="6" applyNumberFormat="0" applyProtection="0">
      <alignment horizontal="right" vertical="center"/>
    </xf>
    <xf numFmtId="0" fontId="21" fillId="4" borderId="0" applyNumberFormat="0" applyBorder="0" applyAlignment="0" applyProtection="0"/>
    <xf numFmtId="0" fontId="17" fillId="3" borderId="0" applyNumberFormat="0" applyBorder="0" applyAlignment="0" applyProtection="0"/>
    <xf numFmtId="0" fontId="68" fillId="48" borderId="0" applyNumberFormat="0"/>
    <xf numFmtId="0" fontId="20" fillId="0" borderId="0" applyNumberFormat="0" applyFill="0" applyBorder="0" applyAlignment="0" applyProtection="0"/>
    <xf numFmtId="0" fontId="11" fillId="0" borderId="0" applyFont="0" applyFill="0" applyBorder="0" applyAlignment="0" applyProtection="0"/>
    <xf numFmtId="0" fontId="2" fillId="49" borderId="0" applyNumberFormat="0" applyFont="0" applyBorder="0" applyAlignment="0" applyProtection="0"/>
    <xf numFmtId="193" fontId="11" fillId="25" borderId="25" applyFill="0" applyBorder="0" applyProtection="0">
      <alignment horizontal="center"/>
    </xf>
    <xf numFmtId="0" fontId="18" fillId="23" borderId="7" applyNumberFormat="0" applyAlignment="0" applyProtection="0"/>
    <xf numFmtId="0" fontId="28" fillId="23" borderId="6" applyNumberFormat="0" applyAlignment="0" applyProtection="0"/>
    <xf numFmtId="0" fontId="9" fillId="0" borderId="18" applyNumberFormat="0" applyFill="0" applyBorder="0" applyAlignment="0" applyProtection="0">
      <alignment horizontal="left"/>
    </xf>
    <xf numFmtId="14" fontId="10" fillId="0" borderId="26" applyNumberFormat="0" applyFill="0" applyBorder="0" applyAlignment="0" applyProtection="0">
      <alignment horizontal="center"/>
    </xf>
    <xf numFmtId="0" fontId="10" fillId="0" borderId="27" applyNumberFormat="0" applyFill="0" applyBorder="0" applyAlignment="0" applyProtection="0"/>
    <xf numFmtId="0" fontId="2" fillId="0" borderId="0"/>
    <xf numFmtId="0" fontId="69" fillId="0" borderId="0" applyNumberFormat="0" applyFont="0" applyBorder="0" applyAlignment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26" fillId="0" borderId="11" applyNumberFormat="0" applyFill="0" applyAlignment="0" applyProtection="0"/>
    <xf numFmtId="0" fontId="70" fillId="22" borderId="4">
      <alignment horizontal="center"/>
    </xf>
    <xf numFmtId="0" fontId="25" fillId="7" borderId="7" applyNumberFormat="0" applyAlignment="0" applyProtection="0"/>
    <xf numFmtId="0" fontId="14" fillId="0" borderId="0" applyFill="0" applyBorder="0" applyProtection="0">
      <alignment horizontal="center" vertical="center"/>
    </xf>
    <xf numFmtId="0" fontId="71" fillId="0" borderId="0" applyBorder="0" applyProtection="0">
      <alignment vertical="center"/>
    </xf>
    <xf numFmtId="0" fontId="71" fillId="0" borderId="20" applyBorder="0" applyProtection="0">
      <alignment horizontal="right" vertical="center"/>
    </xf>
    <xf numFmtId="0" fontId="72" fillId="50" borderId="0" applyBorder="0" applyProtection="0">
      <alignment horizontal="centerContinuous" vertical="center"/>
    </xf>
    <xf numFmtId="0" fontId="72" fillId="51" borderId="20" applyBorder="0" applyProtection="0">
      <alignment horizontal="centerContinuous" vertical="center"/>
    </xf>
    <xf numFmtId="0" fontId="51" fillId="0" borderId="0" applyFill="0" applyBorder="0" applyProtection="0"/>
    <xf numFmtId="0" fontId="73" fillId="0" borderId="0" applyFill="0" applyBorder="0" applyProtection="0">
      <alignment horizontal="left"/>
    </xf>
    <xf numFmtId="0" fontId="74" fillId="0" borderId="0" applyFill="0" applyBorder="0" applyProtection="0">
      <alignment horizontal="left" vertical="top"/>
    </xf>
    <xf numFmtId="0" fontId="19" fillId="24" borderId="10" applyNumberFormat="0" applyAlignment="0" applyProtection="0"/>
    <xf numFmtId="0" fontId="2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94" fontId="11" fillId="0" borderId="0" applyFill="0" applyBorder="0" applyProtection="0">
      <alignment horizontal="left"/>
    </xf>
    <xf numFmtId="0" fontId="2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24" borderId="10" applyNumberFormat="0" applyAlignment="0" applyProtection="0"/>
    <xf numFmtId="0" fontId="29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8" fillId="23" borderId="6" applyNumberFormat="0" applyAlignment="0" applyProtection="0"/>
    <xf numFmtId="174" fontId="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23" borderId="6" applyNumberFormat="0" applyAlignment="0" applyProtection="0"/>
    <xf numFmtId="0" fontId="40" fillId="21" borderId="5" applyNumberFormat="0" applyFont="0" applyAlignment="0" applyProtection="0"/>
    <xf numFmtId="195" fontId="11" fillId="26" borderId="28" applyFill="0" applyBorder="0" applyAlignment="0" applyProtection="0">
      <alignment horizontal="right"/>
      <protection locked="0"/>
    </xf>
    <xf numFmtId="17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9" fillId="24" borderId="10" applyNumberFormat="0" applyAlignment="0" applyProtection="0"/>
    <xf numFmtId="0" fontId="26" fillId="0" borderId="11" applyNumberFormat="0" applyFill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7" fillId="0" borderId="0" applyFont="0" applyFill="0" applyBorder="0" applyProtection="0">
      <alignment horizontal="right"/>
    </xf>
    <xf numFmtId="196" fontId="11" fillId="0" borderId="0" applyFont="0" applyFill="0" applyBorder="0" applyAlignment="0" applyProtection="0"/>
    <xf numFmtId="0" fontId="51" fillId="0" borderId="20">
      <alignment horizontal="right"/>
    </xf>
    <xf numFmtId="0" fontId="19" fillId="24" borderId="10" applyNumberFormat="0" applyAlignment="0" applyProtection="0"/>
    <xf numFmtId="0" fontId="17" fillId="3" borderId="0" applyNumberFormat="0" applyBorder="0" applyAlignment="0" applyProtection="0"/>
  </cellStyleXfs>
  <cellXfs count="176">
    <xf numFmtId="0" fontId="0" fillId="0" borderId="0" xfId="0"/>
    <xf numFmtId="0" fontId="75" fillId="52" borderId="0" xfId="327" applyFont="1" applyFill="1" applyBorder="1" applyProtection="1"/>
    <xf numFmtId="0" fontId="75" fillId="45" borderId="0" xfId="327" applyFont="1" applyFill="1" applyProtection="1"/>
    <xf numFmtId="0" fontId="77" fillId="52" borderId="0" xfId="327" applyFont="1" applyFill="1" applyBorder="1" applyProtection="1"/>
    <xf numFmtId="0" fontId="77" fillId="52" borderId="0" xfId="327" applyFont="1" applyFill="1" applyProtection="1"/>
    <xf numFmtId="0" fontId="77" fillId="45" borderId="0" xfId="327" applyFont="1" applyFill="1" applyProtection="1"/>
    <xf numFmtId="0" fontId="78" fillId="31" borderId="29" xfId="327" applyFont="1" applyFill="1" applyBorder="1" applyAlignment="1" applyProtection="1">
      <alignment horizontal="center"/>
    </xf>
    <xf numFmtId="0" fontId="78" fillId="0" borderId="29" xfId="327" applyFont="1" applyFill="1" applyBorder="1" applyAlignment="1" applyProtection="1">
      <alignment horizontal="center"/>
    </xf>
    <xf numFmtId="3" fontId="78" fillId="31" borderId="29" xfId="327" applyNumberFormat="1" applyFont="1" applyFill="1" applyBorder="1" applyAlignment="1" applyProtection="1">
      <alignment horizontal="right"/>
    </xf>
    <xf numFmtId="3" fontId="78" fillId="0" borderId="29" xfId="327" applyNumberFormat="1" applyFont="1" applyFill="1" applyBorder="1" applyAlignment="1" applyProtection="1">
      <alignment horizontal="right"/>
    </xf>
    <xf numFmtId="0" fontId="75" fillId="0" borderId="0" xfId="327" applyFont="1" applyFill="1" applyProtection="1"/>
    <xf numFmtId="0" fontId="77" fillId="0" borderId="0" xfId="327" applyFont="1" applyFill="1" applyBorder="1" applyProtection="1"/>
    <xf numFmtId="0" fontId="77" fillId="0" borderId="0" xfId="327" applyFont="1" applyFill="1" applyProtection="1"/>
    <xf numFmtId="3" fontId="78" fillId="0" borderId="29" xfId="327" applyNumberFormat="1" applyFont="1" applyFill="1" applyBorder="1" applyAlignment="1" applyProtection="1">
      <alignment horizontal="center"/>
    </xf>
    <xf numFmtId="0" fontId="76" fillId="0" borderId="0" xfId="327" applyFont="1" applyFill="1" applyAlignment="1" applyProtection="1"/>
    <xf numFmtId="0" fontId="78" fillId="0" borderId="0" xfId="327" applyFont="1" applyFill="1" applyBorder="1" applyAlignment="1" applyProtection="1">
      <alignment horizontal="centerContinuous" vertical="center"/>
    </xf>
    <xf numFmtId="0" fontId="78" fillId="0" borderId="0" xfId="327" applyFont="1" applyFill="1" applyBorder="1" applyAlignment="1" applyProtection="1">
      <alignment horizontal="right" vertical="center"/>
    </xf>
    <xf numFmtId="0" fontId="78" fillId="0" borderId="0" xfId="327" applyFont="1" applyFill="1" applyBorder="1" applyAlignment="1" applyProtection="1">
      <alignment horizontal="right"/>
    </xf>
    <xf numFmtId="0" fontId="78" fillId="0" borderId="29" xfId="327" applyFont="1" applyFill="1" applyBorder="1" applyProtection="1"/>
    <xf numFmtId="3" fontId="78" fillId="0" borderId="29" xfId="327" applyNumberFormat="1" applyFont="1" applyFill="1" applyBorder="1" applyProtection="1"/>
    <xf numFmtId="0" fontId="78" fillId="0" borderId="0" xfId="327" applyFont="1" applyFill="1" applyBorder="1" applyAlignment="1" applyProtection="1">
      <alignment horizontal="centerContinuous"/>
    </xf>
    <xf numFmtId="0" fontId="77" fillId="0" borderId="0" xfId="327" applyFont="1" applyFill="1" applyBorder="1" applyAlignment="1" applyProtection="1">
      <alignment horizontal="left" vertical="center" indent="1"/>
      <protection locked="0"/>
    </xf>
    <xf numFmtId="0" fontId="79" fillId="0" borderId="0" xfId="260" applyFont="1" applyFill="1" applyBorder="1" applyAlignment="1" applyProtection="1">
      <alignment horizontal="left" vertical="center" indent="1"/>
      <protection locked="0"/>
    </xf>
    <xf numFmtId="0" fontId="77" fillId="0" borderId="0" xfId="327" quotePrefix="1" applyFont="1" applyFill="1" applyBorder="1" applyAlignment="1" applyProtection="1">
      <alignment horizontal="left" vertical="center" indent="1"/>
      <protection locked="0"/>
    </xf>
    <xf numFmtId="0" fontId="78" fillId="0" borderId="29" xfId="327" applyFont="1" applyFill="1" applyBorder="1" applyAlignment="1" applyProtection="1">
      <alignment horizontal="right"/>
    </xf>
    <xf numFmtId="0" fontId="76" fillId="0" borderId="0" xfId="327" applyFont="1" applyFill="1" applyProtection="1"/>
    <xf numFmtId="0" fontId="86" fillId="0" borderId="0" xfId="326" applyFont="1" applyAlignment="1" applyProtection="1">
      <protection locked="0"/>
    </xf>
    <xf numFmtId="0" fontId="87" fillId="0" borderId="0" xfId="326" applyFont="1" applyAlignment="1" applyProtection="1">
      <protection locked="0"/>
    </xf>
    <xf numFmtId="0" fontId="80" fillId="0" borderId="0" xfId="326" applyFont="1" applyAlignment="1" applyProtection="1">
      <protection locked="0"/>
    </xf>
    <xf numFmtId="0" fontId="80" fillId="0" borderId="0" xfId="326" applyFont="1" applyProtection="1">
      <protection locked="0"/>
    </xf>
    <xf numFmtId="0" fontId="0" fillId="0" borderId="0" xfId="0" applyProtection="1">
      <protection locked="0"/>
    </xf>
    <xf numFmtId="0" fontId="80" fillId="0" borderId="31" xfId="326" applyFont="1" applyBorder="1" applyAlignment="1" applyProtection="1">
      <protection locked="0"/>
    </xf>
    <xf numFmtId="0" fontId="81" fillId="0" borderId="32" xfId="326" applyFont="1" applyBorder="1" applyAlignment="1" applyProtection="1">
      <alignment horizontal="left"/>
      <protection locked="0"/>
    </xf>
    <xf numFmtId="0" fontId="80" fillId="0" borderId="32" xfId="326" applyFont="1" applyBorder="1" applyAlignment="1" applyProtection="1">
      <protection locked="0"/>
    </xf>
    <xf numFmtId="0" fontId="80" fillId="0" borderId="33" xfId="326" applyFont="1" applyBorder="1" applyAlignment="1" applyProtection="1">
      <protection locked="0"/>
    </xf>
    <xf numFmtId="0" fontId="81" fillId="0" borderId="34" xfId="326" applyFont="1" applyBorder="1" applyAlignment="1" applyProtection="1">
      <alignment horizontal="left"/>
      <protection locked="0"/>
    </xf>
    <xf numFmtId="0" fontId="81" fillId="0" borderId="35" xfId="326" applyFont="1" applyBorder="1" applyAlignment="1" applyProtection="1">
      <alignment horizontal="center"/>
      <protection locked="0"/>
    </xf>
    <xf numFmtId="0" fontId="80" fillId="0" borderId="36" xfId="326" applyFont="1" applyBorder="1" applyAlignment="1" applyProtection="1">
      <protection locked="0"/>
    </xf>
    <xf numFmtId="0" fontId="81" fillId="0" borderId="20" xfId="326" applyFont="1" applyBorder="1" applyAlignment="1" applyProtection="1">
      <alignment horizontal="left"/>
      <protection locked="0"/>
    </xf>
    <xf numFmtId="0" fontId="80" fillId="0" borderId="20" xfId="326" applyFont="1" applyBorder="1" applyAlignment="1" applyProtection="1">
      <protection locked="0"/>
    </xf>
    <xf numFmtId="0" fontId="80" fillId="0" borderId="37" xfId="326" applyFont="1" applyBorder="1" applyAlignment="1" applyProtection="1">
      <protection locked="0"/>
    </xf>
    <xf numFmtId="0" fontId="81" fillId="0" borderId="0" xfId="326" applyFont="1" applyAlignment="1" applyProtection="1">
      <alignment horizontal="right"/>
      <protection locked="0"/>
    </xf>
    <xf numFmtId="0" fontId="80" fillId="0" borderId="0" xfId="326" applyFont="1" applyBorder="1" applyAlignment="1" applyProtection="1">
      <protection locked="0"/>
    </xf>
    <xf numFmtId="0" fontId="80" fillId="0" borderId="22" xfId="326" applyFont="1" applyBorder="1" applyAlignment="1" applyProtection="1">
      <protection locked="0"/>
    </xf>
    <xf numFmtId="0" fontId="81" fillId="0" borderId="4" xfId="326" applyFont="1" applyFill="1" applyBorder="1" applyAlignment="1" applyProtection="1">
      <alignment horizontal="center" wrapText="1"/>
      <protection locked="0"/>
    </xf>
    <xf numFmtId="0" fontId="81" fillId="0" borderId="34" xfId="326" applyFont="1" applyFill="1" applyBorder="1" applyAlignment="1" applyProtection="1">
      <alignment horizontal="center" wrapText="1"/>
      <protection locked="0"/>
    </xf>
    <xf numFmtId="0" fontId="81" fillId="53" borderId="4" xfId="326" applyFont="1" applyFill="1" applyBorder="1" applyAlignment="1" applyProtection="1">
      <alignment horizontal="center" wrapText="1"/>
      <protection locked="0"/>
    </xf>
    <xf numFmtId="0" fontId="81" fillId="54" borderId="35" xfId="0" applyFont="1" applyFill="1" applyBorder="1" applyAlignment="1" applyProtection="1">
      <alignment horizontal="center" wrapText="1"/>
      <protection locked="0"/>
    </xf>
    <xf numFmtId="0" fontId="81" fillId="54" borderId="4" xfId="0" applyFont="1" applyFill="1" applyBorder="1" applyAlignment="1" applyProtection="1">
      <alignment horizontal="center" wrapText="1"/>
      <protection locked="0"/>
    </xf>
    <xf numFmtId="0" fontId="81" fillId="0" borderId="0" xfId="326" applyFont="1" applyBorder="1" applyAlignment="1" applyProtection="1">
      <alignment vertical="center"/>
      <protection locked="0"/>
    </xf>
    <xf numFmtId="0" fontId="80" fillId="0" borderId="20" xfId="326" applyFont="1" applyBorder="1" applyAlignment="1" applyProtection="1">
      <alignment vertical="center"/>
      <protection locked="0"/>
    </xf>
    <xf numFmtId="3" fontId="80" fillId="0" borderId="20" xfId="326" applyNumberFormat="1" applyFont="1" applyFill="1" applyBorder="1" applyAlignment="1" applyProtection="1">
      <alignment vertical="center"/>
      <protection locked="0"/>
    </xf>
    <xf numFmtId="3" fontId="80" fillId="0" borderId="0" xfId="326" applyNumberFormat="1" applyFont="1" applyFill="1" applyBorder="1" applyAlignment="1" applyProtection="1">
      <alignment vertical="center"/>
      <protection locked="0"/>
    </xf>
    <xf numFmtId="0" fontId="80" fillId="0" borderId="33" xfId="326" applyFont="1" applyBorder="1" applyAlignment="1" applyProtection="1">
      <alignment horizontal="right"/>
      <protection locked="0"/>
    </xf>
    <xf numFmtId="3" fontId="80" fillId="0" borderId="38" xfId="326" applyNumberFormat="1" applyFont="1" applyBorder="1" applyAlignment="1" applyProtection="1">
      <protection locked="0"/>
    </xf>
    <xf numFmtId="3" fontId="80" fillId="0" borderId="38" xfId="326" applyNumberFormat="1" applyFont="1" applyFill="1" applyBorder="1" applyAlignment="1" applyProtection="1">
      <protection locked="0"/>
    </xf>
    <xf numFmtId="10" fontId="80" fillId="0" borderId="37" xfId="326" applyNumberFormat="1" applyFont="1" applyBorder="1" applyAlignment="1" applyProtection="1">
      <alignment horizontal="right"/>
      <protection locked="0"/>
    </xf>
    <xf numFmtId="166" fontId="80" fillId="0" borderId="39" xfId="326" applyNumberFormat="1" applyFont="1" applyBorder="1" applyAlignment="1" applyProtection="1">
      <protection locked="0"/>
    </xf>
    <xf numFmtId="0" fontId="80" fillId="0" borderId="26" xfId="326" applyFont="1" applyBorder="1" applyAlignment="1" applyProtection="1">
      <protection locked="0"/>
    </xf>
    <xf numFmtId="10" fontId="80" fillId="0" borderId="22" xfId="326" applyNumberFormat="1" applyFont="1" applyBorder="1" applyAlignment="1" applyProtection="1">
      <alignment horizontal="right"/>
      <protection locked="0"/>
    </xf>
    <xf numFmtId="0" fontId="81" fillId="0" borderId="31" xfId="326" applyFont="1" applyBorder="1" applyAlignment="1" applyProtection="1">
      <alignment horizontal="right"/>
      <protection locked="0"/>
    </xf>
    <xf numFmtId="10" fontId="81" fillId="0" borderId="33" xfId="326" applyNumberFormat="1" applyFont="1" applyBorder="1" applyAlignment="1" applyProtection="1">
      <alignment horizontal="right"/>
      <protection locked="0"/>
    </xf>
    <xf numFmtId="3" fontId="81" fillId="0" borderId="38" xfId="326" applyNumberFormat="1" applyFont="1" applyBorder="1" applyAlignment="1" applyProtection="1">
      <protection locked="0"/>
    </xf>
    <xf numFmtId="3" fontId="81" fillId="0" borderId="38" xfId="326" applyNumberFormat="1" applyFont="1" applyFill="1" applyBorder="1" applyAlignment="1" applyProtection="1">
      <protection locked="0"/>
    </xf>
    <xf numFmtId="0" fontId="81" fillId="0" borderId="36" xfId="326" applyFont="1" applyBorder="1" applyAlignment="1" applyProtection="1">
      <protection locked="0"/>
    </xf>
    <xf numFmtId="0" fontId="82" fillId="0" borderId="0" xfId="326" applyFont="1" applyAlignment="1" applyProtection="1">
      <protection locked="0"/>
    </xf>
    <xf numFmtId="0" fontId="80" fillId="0" borderId="0" xfId="326" applyFont="1" applyAlignment="1" applyProtection="1">
      <alignment horizontal="right"/>
      <protection locked="0"/>
    </xf>
    <xf numFmtId="3" fontId="80" fillId="0" borderId="0" xfId="326" applyNumberFormat="1" applyFont="1" applyAlignment="1" applyProtection="1">
      <protection locked="0"/>
    </xf>
    <xf numFmtId="3" fontId="80" fillId="0" borderId="32" xfId="326" applyNumberFormat="1" applyFont="1" applyBorder="1" applyAlignment="1" applyProtection="1">
      <protection locked="0"/>
    </xf>
    <xf numFmtId="0" fontId="80" fillId="0" borderId="20" xfId="326" applyFont="1" applyBorder="1" applyAlignment="1" applyProtection="1">
      <alignment horizontal="right" vertical="center"/>
      <protection locked="0"/>
    </xf>
    <xf numFmtId="0" fontId="80" fillId="0" borderId="20" xfId="326" applyFont="1" applyFill="1" applyBorder="1" applyAlignment="1" applyProtection="1">
      <alignment vertical="center"/>
      <protection locked="0"/>
    </xf>
    <xf numFmtId="166" fontId="80" fillId="0" borderId="40" xfId="326" applyNumberFormat="1" applyFont="1" applyBorder="1" applyAlignment="1" applyProtection="1">
      <protection locked="0"/>
    </xf>
    <xf numFmtId="0" fontId="80" fillId="0" borderId="0" xfId="0" applyFont="1" applyProtection="1">
      <protection locked="0"/>
    </xf>
    <xf numFmtId="0" fontId="81" fillId="0" borderId="4" xfId="0" applyFont="1" applyFill="1" applyBorder="1" applyAlignment="1" applyProtection="1">
      <alignment horizontal="center" wrapText="1"/>
      <protection locked="0"/>
    </xf>
    <xf numFmtId="0" fontId="81" fillId="0" borderId="34" xfId="0" applyFont="1" applyFill="1" applyBorder="1" applyAlignment="1" applyProtection="1">
      <alignment horizontal="center" wrapText="1"/>
      <protection locked="0"/>
    </xf>
    <xf numFmtId="3" fontId="80" fillId="0" borderId="38" xfId="0" applyNumberFormat="1" applyFont="1" applyBorder="1" applyAlignment="1" applyProtection="1">
      <protection locked="0"/>
    </xf>
    <xf numFmtId="3" fontId="80" fillId="0" borderId="38" xfId="0" applyNumberFormat="1" applyFont="1" applyFill="1" applyBorder="1" applyAlignment="1" applyProtection="1">
      <protection locked="0"/>
    </xf>
    <xf numFmtId="0" fontId="81" fillId="0" borderId="0" xfId="326" applyFont="1" applyProtection="1">
      <protection locked="0"/>
    </xf>
    <xf numFmtId="166" fontId="80" fillId="0" borderId="39" xfId="326" applyNumberFormat="1" applyFont="1" applyFill="1" applyBorder="1" applyAlignment="1" applyProtection="1">
      <protection locked="0"/>
    </xf>
    <xf numFmtId="3" fontId="80" fillId="0" borderId="40" xfId="326" applyNumberFormat="1" applyFont="1" applyBorder="1" applyAlignment="1" applyProtection="1">
      <protection locked="0"/>
    </xf>
    <xf numFmtId="3" fontId="80" fillId="0" borderId="40" xfId="326" applyNumberFormat="1" applyFont="1" applyFill="1" applyBorder="1" applyAlignment="1" applyProtection="1">
      <protection locked="0"/>
    </xf>
    <xf numFmtId="0" fontId="80" fillId="0" borderId="0" xfId="0" applyFont="1" applyBorder="1" applyAlignment="1" applyProtection="1">
      <protection locked="0"/>
    </xf>
    <xf numFmtId="0" fontId="80" fillId="0" borderId="0" xfId="0" applyFont="1" applyAlignment="1" applyProtection="1">
      <protection locked="0"/>
    </xf>
    <xf numFmtId="0" fontId="81" fillId="0" borderId="0" xfId="0" applyFont="1" applyBorder="1" applyAlignment="1" applyProtection="1">
      <alignment vertical="center"/>
      <protection locked="0"/>
    </xf>
    <xf numFmtId="0" fontId="80" fillId="0" borderId="0" xfId="0" applyFont="1" applyBorder="1" applyAlignment="1" applyProtection="1">
      <alignment vertical="center"/>
      <protection locked="0"/>
    </xf>
    <xf numFmtId="0" fontId="80" fillId="0" borderId="0" xfId="0" applyFont="1" applyFill="1" applyBorder="1" applyAlignment="1" applyProtection="1">
      <alignment vertical="center"/>
      <protection locked="0"/>
    </xf>
    <xf numFmtId="0" fontId="80" fillId="0" borderId="31" xfId="0" applyFont="1" applyBorder="1" applyAlignment="1" applyProtection="1">
      <protection locked="0"/>
    </xf>
    <xf numFmtId="0" fontId="80" fillId="0" borderId="33" xfId="0" applyFont="1" applyBorder="1" applyAlignment="1" applyProtection="1">
      <alignment horizontal="right"/>
      <protection locked="0"/>
    </xf>
    <xf numFmtId="166" fontId="80" fillId="0" borderId="38" xfId="363" applyNumberFormat="1" applyFont="1" applyFill="1" applyBorder="1" applyAlignment="1" applyProtection="1">
      <protection locked="0"/>
    </xf>
    <xf numFmtId="0" fontId="80" fillId="0" borderId="36" xfId="0" applyFont="1" applyBorder="1" applyAlignment="1" applyProtection="1">
      <protection locked="0"/>
    </xf>
    <xf numFmtId="10" fontId="80" fillId="0" borderId="37" xfId="0" applyNumberFormat="1" applyFont="1" applyBorder="1" applyAlignment="1" applyProtection="1">
      <alignment horizontal="right"/>
      <protection locked="0"/>
    </xf>
    <xf numFmtId="166" fontId="80" fillId="0" borderId="39" xfId="0" applyNumberFormat="1" applyFont="1" applyBorder="1" applyAlignment="1" applyProtection="1">
      <protection locked="0"/>
    </xf>
    <xf numFmtId="0" fontId="80" fillId="0" borderId="31" xfId="326" applyFont="1" applyBorder="1" applyAlignment="1" applyProtection="1">
      <alignment vertical="center"/>
      <protection locked="0"/>
    </xf>
    <xf numFmtId="0" fontId="80" fillId="0" borderId="33" xfId="326" applyFont="1" applyBorder="1" applyAlignment="1" applyProtection="1">
      <alignment horizontal="right" vertical="center"/>
      <protection locked="0"/>
    </xf>
    <xf numFmtId="10" fontId="80" fillId="0" borderId="38" xfId="363" applyNumberFormat="1" applyFont="1" applyBorder="1" applyAlignment="1" applyProtection="1">
      <alignment vertical="center"/>
      <protection locked="0"/>
    </xf>
    <xf numFmtId="10" fontId="80" fillId="0" borderId="38" xfId="363" applyNumberFormat="1" applyFont="1" applyFill="1" applyBorder="1" applyAlignment="1" applyProtection="1">
      <alignment vertical="center"/>
      <protection locked="0"/>
    </xf>
    <xf numFmtId="0" fontId="80" fillId="0" borderId="36" xfId="326" applyFont="1" applyBorder="1" applyAlignment="1" applyProtection="1">
      <alignment vertical="center"/>
      <protection locked="0"/>
    </xf>
    <xf numFmtId="0" fontId="80" fillId="0" borderId="36" xfId="326" applyFont="1" applyBorder="1" applyAlignment="1" applyProtection="1">
      <alignment vertical="top"/>
      <protection locked="0"/>
    </xf>
    <xf numFmtId="0" fontId="80" fillId="0" borderId="0" xfId="326" applyFont="1" applyBorder="1" applyAlignment="1" applyProtection="1">
      <alignment vertical="top"/>
      <protection locked="0"/>
    </xf>
    <xf numFmtId="10" fontId="80" fillId="0" borderId="0" xfId="363" applyNumberFormat="1" applyFont="1" applyBorder="1" applyAlignment="1" applyProtection="1">
      <alignment vertical="center"/>
      <protection locked="0"/>
    </xf>
    <xf numFmtId="0" fontId="81" fillId="0" borderId="0" xfId="326" applyFont="1" applyAlignment="1" applyProtection="1">
      <protection locked="0"/>
    </xf>
    <xf numFmtId="0" fontId="81" fillId="0" borderId="0" xfId="326" applyFont="1" applyAlignment="1" applyProtection="1">
      <alignment horizontal="centerContinuous"/>
      <protection locked="0"/>
    </xf>
    <xf numFmtId="0" fontId="80" fillId="0" borderId="0" xfId="326" applyFont="1" applyAlignment="1" applyProtection="1">
      <alignment horizontal="centerContinuous"/>
      <protection locked="0"/>
    </xf>
    <xf numFmtId="3" fontId="80" fillId="0" borderId="0" xfId="0" applyNumberFormat="1" applyFont="1" applyFill="1" applyBorder="1" applyProtection="1">
      <protection locked="0"/>
    </xf>
    <xf numFmtId="0" fontId="80" fillId="0" borderId="0" xfId="326" applyFont="1" applyFill="1" applyProtection="1">
      <protection locked="0"/>
    </xf>
    <xf numFmtId="9" fontId="80" fillId="0" borderId="39" xfId="363" applyFont="1" applyBorder="1" applyAlignment="1" applyProtection="1">
      <protection locked="0"/>
    </xf>
    <xf numFmtId="3" fontId="80" fillId="0" borderId="0" xfId="326" applyNumberFormat="1" applyFont="1" applyFill="1" applyBorder="1" applyAlignment="1" applyProtection="1">
      <protection locked="0"/>
    </xf>
    <xf numFmtId="0" fontId="80" fillId="0" borderId="20" xfId="0" applyFont="1" applyBorder="1" applyAlignment="1" applyProtection="1">
      <alignment vertical="center"/>
      <protection locked="0"/>
    </xf>
    <xf numFmtId="0" fontId="80" fillId="0" borderId="20" xfId="0" applyFont="1" applyFill="1" applyBorder="1" applyAlignment="1" applyProtection="1">
      <alignment vertical="center"/>
      <protection locked="0"/>
    </xf>
    <xf numFmtId="166" fontId="80" fillId="0" borderId="38" xfId="363" applyNumberFormat="1" applyFont="1" applyBorder="1" applyAlignment="1" applyProtection="1">
      <protection locked="0"/>
    </xf>
    <xf numFmtId="0" fontId="80" fillId="0" borderId="0" xfId="0" applyFont="1" applyBorder="1" applyAlignment="1" applyProtection="1">
      <alignment horizontal="right"/>
      <protection locked="0"/>
    </xf>
    <xf numFmtId="3" fontId="80" fillId="0" borderId="0" xfId="0" applyNumberFormat="1" applyFont="1" applyBorder="1" applyAlignment="1" applyProtection="1">
      <protection locked="0"/>
    </xf>
    <xf numFmtId="166" fontId="80" fillId="0" borderId="39" xfId="363" applyNumberFormat="1" applyFont="1" applyBorder="1" applyAlignment="1" applyProtection="1">
      <protection locked="0"/>
    </xf>
    <xf numFmtId="0" fontId="80" fillId="0" borderId="0" xfId="0" applyFont="1" applyAlignment="1" applyProtection="1">
      <alignment horizontal="right"/>
      <protection locked="0"/>
    </xf>
    <xf numFmtId="0" fontId="80" fillId="0" borderId="0" xfId="326" applyFont="1" applyBorder="1" applyAlignment="1" applyProtection="1">
      <alignment vertical="center"/>
      <protection locked="0"/>
    </xf>
    <xf numFmtId="0" fontId="82" fillId="0" borderId="0" xfId="326" applyFont="1" applyBorder="1" applyAlignment="1" applyProtection="1">
      <protection locked="0"/>
    </xf>
    <xf numFmtId="0" fontId="80" fillId="0" borderId="32" xfId="0" applyFont="1" applyBorder="1" applyAlignment="1" applyProtection="1">
      <protection locked="0"/>
    </xf>
    <xf numFmtId="0" fontId="80" fillId="0" borderId="41" xfId="0" applyFont="1" applyBorder="1" applyAlignment="1" applyProtection="1">
      <protection locked="0"/>
    </xf>
    <xf numFmtId="0" fontId="81" fillId="0" borderId="0" xfId="0" applyFont="1" applyAlignment="1" applyProtection="1">
      <protection locked="0"/>
    </xf>
    <xf numFmtId="0" fontId="81" fillId="0" borderId="34" xfId="0" applyFont="1" applyBorder="1" applyAlignment="1" applyProtection="1">
      <alignment horizontal="left"/>
      <protection locked="0"/>
    </xf>
    <xf numFmtId="0" fontId="81" fillId="0" borderId="35" xfId="0" applyFont="1" applyBorder="1" applyAlignment="1" applyProtection="1">
      <alignment horizontal="center"/>
      <protection locked="0"/>
    </xf>
    <xf numFmtId="0" fontId="80" fillId="0" borderId="22" xfId="0" applyFont="1" applyBorder="1" applyAlignment="1" applyProtection="1">
      <protection locked="0"/>
    </xf>
    <xf numFmtId="0" fontId="80" fillId="0" borderId="26" xfId="0" applyFont="1" applyBorder="1" applyAlignment="1" applyProtection="1">
      <protection locked="0"/>
    </xf>
    <xf numFmtId="10" fontId="80" fillId="0" borderId="22" xfId="0" applyNumberFormat="1" applyFont="1" applyBorder="1" applyAlignment="1" applyProtection="1">
      <alignment horizontal="right"/>
      <protection locked="0"/>
    </xf>
    <xf numFmtId="166" fontId="80" fillId="0" borderId="39" xfId="0" applyNumberFormat="1" applyFont="1" applyFill="1" applyBorder="1" applyAlignment="1" applyProtection="1">
      <protection locked="0"/>
    </xf>
    <xf numFmtId="0" fontId="81" fillId="0" borderId="31" xfId="0" applyFont="1" applyBorder="1" applyAlignment="1" applyProtection="1">
      <alignment horizontal="right"/>
      <protection locked="0"/>
    </xf>
    <xf numFmtId="10" fontId="81" fillId="0" borderId="33" xfId="0" applyNumberFormat="1" applyFont="1" applyBorder="1" applyAlignment="1" applyProtection="1">
      <alignment horizontal="right"/>
      <protection locked="0"/>
    </xf>
    <xf numFmtId="3" fontId="81" fillId="0" borderId="38" xfId="0" applyNumberFormat="1" applyFont="1" applyFill="1" applyBorder="1" applyAlignment="1" applyProtection="1">
      <protection locked="0"/>
    </xf>
    <xf numFmtId="0" fontId="81" fillId="0" borderId="36" xfId="0" applyFont="1" applyBorder="1" applyAlignment="1" applyProtection="1">
      <protection locked="0"/>
    </xf>
    <xf numFmtId="0" fontId="80" fillId="0" borderId="22" xfId="0" applyFont="1" applyBorder="1" applyAlignment="1" applyProtection="1">
      <alignment horizontal="right"/>
      <protection locked="0"/>
    </xf>
    <xf numFmtId="0" fontId="80" fillId="0" borderId="42" xfId="0" applyFont="1" applyBorder="1" applyAlignment="1" applyProtection="1">
      <protection locked="0"/>
    </xf>
    <xf numFmtId="10" fontId="80" fillId="0" borderId="43" xfId="0" applyNumberFormat="1" applyFont="1" applyBorder="1" applyAlignment="1" applyProtection="1">
      <alignment horizontal="right"/>
      <protection locked="0"/>
    </xf>
    <xf numFmtId="166" fontId="80" fillId="0" borderId="44" xfId="0" applyNumberFormat="1" applyFont="1" applyFill="1" applyBorder="1" applyAlignment="1" applyProtection="1">
      <protection locked="0"/>
    </xf>
    <xf numFmtId="166" fontId="80" fillId="0" borderId="44" xfId="0" applyNumberFormat="1" applyFont="1" applyBorder="1" applyAlignment="1" applyProtection="1">
      <protection locked="0"/>
    </xf>
    <xf numFmtId="10" fontId="81" fillId="0" borderId="22" xfId="0" applyNumberFormat="1" applyFont="1" applyBorder="1" applyAlignment="1" applyProtection="1">
      <alignment horizontal="right"/>
      <protection locked="0"/>
    </xf>
    <xf numFmtId="4" fontId="81" fillId="0" borderId="40" xfId="0" applyNumberFormat="1" applyFont="1" applyFill="1" applyBorder="1" applyAlignment="1" applyProtection="1">
      <protection locked="0"/>
    </xf>
    <xf numFmtId="0" fontId="81" fillId="0" borderId="0" xfId="0" applyFont="1" applyProtection="1">
      <protection locked="0"/>
    </xf>
    <xf numFmtId="0" fontId="80" fillId="0" borderId="0" xfId="0" applyFont="1" applyFill="1" applyAlignment="1" applyProtection="1">
      <protection locked="0"/>
    </xf>
    <xf numFmtId="173" fontId="80" fillId="0" borderId="0" xfId="0" applyNumberFormat="1" applyFont="1" applyAlignment="1" applyProtection="1">
      <protection locked="0"/>
    </xf>
    <xf numFmtId="171" fontId="80" fillId="0" borderId="38" xfId="0" applyNumberFormat="1" applyFont="1" applyBorder="1" applyAlignment="1" applyProtection="1">
      <protection locked="0"/>
    </xf>
    <xf numFmtId="171" fontId="80" fillId="0" borderId="38" xfId="0" applyNumberFormat="1" applyFont="1" applyFill="1" applyBorder="1" applyAlignment="1" applyProtection="1">
      <protection locked="0"/>
    </xf>
    <xf numFmtId="4" fontId="80" fillId="0" borderId="38" xfId="0" applyNumberFormat="1" applyFont="1" applyFill="1" applyBorder="1" applyAlignment="1" applyProtection="1">
      <protection locked="0"/>
    </xf>
    <xf numFmtId="10" fontId="80" fillId="0" borderId="0" xfId="0" applyNumberFormat="1" applyFont="1" applyBorder="1" applyAlignment="1" applyProtection="1">
      <alignment horizontal="right"/>
      <protection locked="0"/>
    </xf>
    <xf numFmtId="166" fontId="80" fillId="0" borderId="0" xfId="0" applyNumberFormat="1" applyFont="1" applyFill="1" applyBorder="1" applyAlignment="1" applyProtection="1">
      <protection locked="0"/>
    </xf>
    <xf numFmtId="10" fontId="80" fillId="0" borderId="33" xfId="0" applyNumberFormat="1" applyFont="1" applyBorder="1" applyAlignment="1" applyProtection="1">
      <alignment horizontal="right"/>
      <protection locked="0"/>
    </xf>
    <xf numFmtId="3" fontId="80" fillId="0" borderId="40" xfId="0" applyNumberFormat="1" applyFont="1" applyFill="1" applyBorder="1" applyAlignment="1" applyProtection="1">
      <protection locked="0"/>
    </xf>
    <xf numFmtId="166" fontId="80" fillId="0" borderId="40" xfId="0" applyNumberFormat="1" applyFont="1" applyFill="1" applyBorder="1" applyAlignment="1" applyProtection="1">
      <protection locked="0"/>
    </xf>
    <xf numFmtId="0" fontId="81" fillId="0" borderId="0" xfId="0" applyFont="1" applyAlignment="1" applyProtection="1">
      <alignment horizontal="center"/>
      <protection locked="0"/>
    </xf>
    <xf numFmtId="0" fontId="81" fillId="0" borderId="0" xfId="0" applyFont="1" applyFill="1" applyAlignment="1" applyProtection="1">
      <alignment horizontal="center"/>
      <protection locked="0"/>
    </xf>
    <xf numFmtId="0" fontId="81" fillId="0" borderId="0" xfId="0" applyFont="1" applyFill="1" applyProtection="1">
      <protection locked="0"/>
    </xf>
    <xf numFmtId="198" fontId="80" fillId="0" borderId="0" xfId="0" applyNumberFormat="1" applyFont="1" applyProtection="1">
      <protection locked="0"/>
    </xf>
    <xf numFmtId="199" fontId="80" fillId="0" borderId="38" xfId="201" applyNumberFormat="1" applyFont="1" applyFill="1" applyBorder="1" applyAlignment="1" applyProtection="1">
      <protection locked="0"/>
    </xf>
    <xf numFmtId="0" fontId="75" fillId="0" borderId="30" xfId="327" applyNumberFormat="1" applyFont="1" applyFill="1" applyBorder="1" applyAlignment="1" applyProtection="1">
      <alignment horizontal="center" vertical="center"/>
    </xf>
    <xf numFmtId="0" fontId="81" fillId="55" borderId="4" xfId="0" applyFont="1" applyFill="1" applyBorder="1" applyAlignment="1" applyProtection="1">
      <alignment horizontal="center" wrapText="1"/>
      <protection locked="0"/>
    </xf>
    <xf numFmtId="0" fontId="80" fillId="0" borderId="4" xfId="0" applyFont="1" applyBorder="1" applyAlignment="1" applyProtection="1">
      <alignment vertical="center"/>
      <protection locked="0"/>
    </xf>
    <xf numFmtId="0" fontId="80" fillId="0" borderId="4" xfId="0" applyFont="1" applyFill="1" applyBorder="1" applyAlignment="1" applyProtection="1">
      <alignment vertical="center"/>
      <protection locked="0"/>
    </xf>
    <xf numFmtId="0" fontId="80" fillId="56" borderId="4" xfId="0" applyFont="1" applyFill="1" applyBorder="1" applyAlignment="1" applyProtection="1">
      <alignment vertical="center"/>
      <protection locked="0"/>
    </xf>
    <xf numFmtId="0" fontId="80" fillId="0" borderId="4" xfId="0" applyFont="1" applyBorder="1" applyAlignment="1" applyProtection="1">
      <alignment vertical="top"/>
      <protection locked="0"/>
    </xf>
    <xf numFmtId="3" fontId="80" fillId="0" borderId="4" xfId="0" applyNumberFormat="1" applyFont="1" applyFill="1" applyBorder="1" applyAlignment="1" applyProtection="1">
      <protection locked="0"/>
    </xf>
    <xf numFmtId="3" fontId="80" fillId="31" borderId="4" xfId="0" applyNumberFormat="1" applyFont="1" applyFill="1" applyBorder="1" applyAlignment="1" applyProtection="1">
      <protection locked="0"/>
    </xf>
    <xf numFmtId="3" fontId="80" fillId="0" borderId="4" xfId="0" applyNumberFormat="1" applyFont="1" applyBorder="1" applyAlignment="1" applyProtection="1">
      <protection locked="0"/>
    </xf>
    <xf numFmtId="0" fontId="80" fillId="56" borderId="4" xfId="0" applyFont="1" applyFill="1" applyBorder="1" applyProtection="1">
      <protection locked="0"/>
    </xf>
    <xf numFmtId="197" fontId="80" fillId="0" borderId="38" xfId="0" applyNumberFormat="1" applyFont="1" applyFill="1" applyBorder="1" applyAlignment="1" applyProtection="1">
      <protection locked="0"/>
    </xf>
    <xf numFmtId="0" fontId="88" fillId="0" borderId="0" xfId="0" applyFont="1" applyFill="1" applyAlignment="1" applyProtection="1">
      <protection locked="0"/>
    </xf>
    <xf numFmtId="0" fontId="88" fillId="0" borderId="0" xfId="0" applyFont="1" applyFill="1" applyProtection="1">
      <protection locked="0"/>
    </xf>
    <xf numFmtId="0" fontId="88" fillId="0" borderId="0" xfId="0" applyFont="1" applyProtection="1">
      <protection locked="0"/>
    </xf>
    <xf numFmtId="0" fontId="88" fillId="0" borderId="0" xfId="0" applyFont="1" applyAlignment="1" applyProtection="1">
      <protection locked="0"/>
    </xf>
    <xf numFmtId="0" fontId="13" fillId="0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protection locked="0"/>
    </xf>
    <xf numFmtId="3" fontId="80" fillId="0" borderId="39" xfId="0" applyNumberFormat="1" applyFont="1" applyBorder="1" applyAlignment="1" applyProtection="1">
      <protection locked="0"/>
    </xf>
    <xf numFmtId="0" fontId="81" fillId="0" borderId="26" xfId="0" applyFont="1" applyBorder="1" applyAlignment="1" applyProtection="1">
      <alignment horizontal="left"/>
      <protection locked="0"/>
    </xf>
    <xf numFmtId="0" fontId="6" fillId="0" borderId="0" xfId="0" applyFont="1" applyFill="1" applyAlignment="1" applyProtection="1">
      <protection locked="0"/>
    </xf>
    <xf numFmtId="0" fontId="6" fillId="0" borderId="0" xfId="0" applyFont="1" applyFill="1" applyProtection="1">
      <protection locked="0"/>
    </xf>
    <xf numFmtId="0" fontId="75" fillId="0" borderId="45" xfId="327" applyFont="1" applyFill="1" applyBorder="1" applyAlignment="1" applyProtection="1">
      <alignment horizontal="left" vertical="center" wrapText="1"/>
    </xf>
    <xf numFmtId="0" fontId="75" fillId="0" borderId="46" xfId="327" applyFont="1" applyFill="1" applyBorder="1" applyAlignment="1" applyProtection="1">
      <alignment horizontal="left" vertical="center" wrapText="1"/>
    </xf>
  </cellXfs>
  <cellStyles count="509">
    <cellStyle name="1 antraštė" xfId="1"/>
    <cellStyle name="2 antraštė" xfId="2"/>
    <cellStyle name="20 % - Aksentti1" xfId="3"/>
    <cellStyle name="20 % - Aksentti1 2" xfId="4"/>
    <cellStyle name="20 % - Aksentti2" xfId="5"/>
    <cellStyle name="20 % - Aksentti2 2" xfId="6"/>
    <cellStyle name="20 % - Aksentti3" xfId="7"/>
    <cellStyle name="20 % - Aksentti3 2" xfId="8"/>
    <cellStyle name="20 % - Aksentti4" xfId="9"/>
    <cellStyle name="20 % - Aksentti4 2" xfId="10"/>
    <cellStyle name="20 % - Aksentti5" xfId="11"/>
    <cellStyle name="20 % - Aksentti5 2" xfId="12"/>
    <cellStyle name="20 % - Aksentti6" xfId="13"/>
    <cellStyle name="20 % - Aksentti6 2" xfId="14"/>
    <cellStyle name="20 % - Accent1" xfId="15"/>
    <cellStyle name="20 % - Accent1 2" xfId="16"/>
    <cellStyle name="20 % - Accent2" xfId="17"/>
    <cellStyle name="20 % - Accent2 2" xfId="18"/>
    <cellStyle name="20 % - Accent3" xfId="19"/>
    <cellStyle name="20 % - Accent3 2" xfId="20"/>
    <cellStyle name="20 % - Accent4" xfId="21"/>
    <cellStyle name="20 % - Accent4 2" xfId="22"/>
    <cellStyle name="20 % - Accent5" xfId="23"/>
    <cellStyle name="20 % - Accent5 2" xfId="24"/>
    <cellStyle name="20 % - Accent6" xfId="25"/>
    <cellStyle name="20 % - Accent6 2" xfId="26"/>
    <cellStyle name="20% - akcent 1" xfId="27"/>
    <cellStyle name="20% - akcent 2" xfId="28"/>
    <cellStyle name="20% - akcent 3" xfId="29"/>
    <cellStyle name="20% - akcent 4" xfId="30"/>
    <cellStyle name="20% - akcent 5" xfId="31"/>
    <cellStyle name="20% - akcent 6" xfId="32"/>
    <cellStyle name="20% - Akzent1" xfId="33"/>
    <cellStyle name="20% - Akzent2" xfId="34"/>
    <cellStyle name="20% - Akzent3" xfId="35"/>
    <cellStyle name="20% - Akzent4" xfId="36"/>
    <cellStyle name="20% - Akzent5" xfId="37"/>
    <cellStyle name="20% - Akzent6" xfId="38"/>
    <cellStyle name="20% - Dekorfärg1" xfId="39"/>
    <cellStyle name="20% - Dekorfärg2" xfId="40"/>
    <cellStyle name="20% - Dekorfärg3" xfId="41"/>
    <cellStyle name="20% - Dekorfärg4" xfId="42"/>
    <cellStyle name="20% - Dekorfärg5" xfId="43"/>
    <cellStyle name="20% - Dekorfärg6" xfId="44"/>
    <cellStyle name="20% - Énfasis1" xfId="45"/>
    <cellStyle name="20% - Énfasis2" xfId="46"/>
    <cellStyle name="20% - Énfasis3" xfId="47"/>
    <cellStyle name="20% - Énfasis4" xfId="48"/>
    <cellStyle name="20% - Énfasis5" xfId="49"/>
    <cellStyle name="20% - Énfasis6" xfId="50"/>
    <cellStyle name="20% – paryškinimas 1" xfId="51"/>
    <cellStyle name="20% – paryškinimas 2" xfId="52"/>
    <cellStyle name="20% – paryškinimas 3" xfId="53"/>
    <cellStyle name="20% – paryškinimas 4" xfId="54"/>
    <cellStyle name="20% – paryškinimas 5" xfId="55"/>
    <cellStyle name="20% – paryškinimas 6" xfId="56"/>
    <cellStyle name="3 antraštė" xfId="57"/>
    <cellStyle name="4 antraštė" xfId="58"/>
    <cellStyle name="40 % - Aksentti1" xfId="59"/>
    <cellStyle name="40 % - Aksentti1 2" xfId="60"/>
    <cellStyle name="40 % - Aksentti2" xfId="61"/>
    <cellStyle name="40 % - Aksentti2 2" xfId="62"/>
    <cellStyle name="40 % - Aksentti3" xfId="63"/>
    <cellStyle name="40 % - Aksentti3 2" xfId="64"/>
    <cellStyle name="40 % - Aksentti4" xfId="65"/>
    <cellStyle name="40 % - Aksentti4 2" xfId="66"/>
    <cellStyle name="40 % - Aksentti5" xfId="67"/>
    <cellStyle name="40 % - Aksentti5 2" xfId="68"/>
    <cellStyle name="40 % - Aksentti6" xfId="69"/>
    <cellStyle name="40 % - Aksentti6 2" xfId="70"/>
    <cellStyle name="40 % - Accent1" xfId="71"/>
    <cellStyle name="40 % - Accent1 2" xfId="72"/>
    <cellStyle name="40 % - Accent2" xfId="73"/>
    <cellStyle name="40 % - Accent2 2" xfId="74"/>
    <cellStyle name="40 % - Accent3" xfId="75"/>
    <cellStyle name="40 % - Accent3 2" xfId="76"/>
    <cellStyle name="40 % - Accent4" xfId="77"/>
    <cellStyle name="40 % - Accent4 2" xfId="78"/>
    <cellStyle name="40 % - Accent5" xfId="79"/>
    <cellStyle name="40 % - Accent5 2" xfId="80"/>
    <cellStyle name="40 % - Accent6" xfId="81"/>
    <cellStyle name="40 % - Accent6 2" xfId="82"/>
    <cellStyle name="40% - akcent 1" xfId="83"/>
    <cellStyle name="40% - akcent 2" xfId="84"/>
    <cellStyle name="40% - akcent 3" xfId="85"/>
    <cellStyle name="40% - akcent 4" xfId="86"/>
    <cellStyle name="40% - akcent 5" xfId="87"/>
    <cellStyle name="40% - akcent 6" xfId="88"/>
    <cellStyle name="40% - Akzent1" xfId="89"/>
    <cellStyle name="40% - Akzent2" xfId="90"/>
    <cellStyle name="40% - Akzent3" xfId="91"/>
    <cellStyle name="40% - Akzent4" xfId="92"/>
    <cellStyle name="40% - Akzent5" xfId="93"/>
    <cellStyle name="40% - Akzent6" xfId="94"/>
    <cellStyle name="40% - Dekorfärg1" xfId="95"/>
    <cellStyle name="40% - Dekorfärg2" xfId="96"/>
    <cellStyle name="40% - Dekorfärg3" xfId="97"/>
    <cellStyle name="40% - Dekorfärg4" xfId="98"/>
    <cellStyle name="40% - Dekorfärg5" xfId="99"/>
    <cellStyle name="40% - Dekorfärg6" xfId="100"/>
    <cellStyle name="40% - Énfasis1" xfId="101"/>
    <cellStyle name="40% - Énfasis2" xfId="102"/>
    <cellStyle name="40% - Énfasis3" xfId="103"/>
    <cellStyle name="40% - Énfasis4" xfId="104"/>
    <cellStyle name="40% - Énfasis5" xfId="105"/>
    <cellStyle name="40% - Énfasis6" xfId="106"/>
    <cellStyle name="40% – paryškinimas 1" xfId="107"/>
    <cellStyle name="40% – paryškinimas 2" xfId="108"/>
    <cellStyle name="40% – paryškinimas 3" xfId="109"/>
    <cellStyle name="40% – paryškinimas 4" xfId="110"/>
    <cellStyle name="40% – paryškinimas 5" xfId="111"/>
    <cellStyle name="40% – paryškinimas 6" xfId="112"/>
    <cellStyle name="60 % - Aksentti1" xfId="113"/>
    <cellStyle name="60 % - Aksentti2" xfId="114"/>
    <cellStyle name="60 % - Aksentti3" xfId="115"/>
    <cellStyle name="60 % - Aksentti4" xfId="116"/>
    <cellStyle name="60 % - Aksentti5" xfId="117"/>
    <cellStyle name="60 % - Aksentti6" xfId="118"/>
    <cellStyle name="60 % - Accent1" xfId="119"/>
    <cellStyle name="60 % - Accent2" xfId="120"/>
    <cellStyle name="60 % - Accent3" xfId="121"/>
    <cellStyle name="60 % - Accent4" xfId="122"/>
    <cellStyle name="60 % - Accent5" xfId="123"/>
    <cellStyle name="60 % - Accent6" xfId="124"/>
    <cellStyle name="60% - akcent 1" xfId="125"/>
    <cellStyle name="60% - akcent 2" xfId="126"/>
    <cellStyle name="60% - akcent 3" xfId="127"/>
    <cellStyle name="60% - akcent 4" xfId="128"/>
    <cellStyle name="60% - akcent 5" xfId="129"/>
    <cellStyle name="60% - akcent 6" xfId="130"/>
    <cellStyle name="60% - Akzent1" xfId="131"/>
    <cellStyle name="60% - Akzent2" xfId="132"/>
    <cellStyle name="60% - Akzent3" xfId="133"/>
    <cellStyle name="60% - Akzent4" xfId="134"/>
    <cellStyle name="60% - Akzent5" xfId="135"/>
    <cellStyle name="60% - Akzent6" xfId="136"/>
    <cellStyle name="60% - Dekorfärg1" xfId="137"/>
    <cellStyle name="60% - Dekorfärg2" xfId="138"/>
    <cellStyle name="60% - Dekorfärg3" xfId="139"/>
    <cellStyle name="60% - Dekorfärg4" xfId="140"/>
    <cellStyle name="60% - Dekorfärg5" xfId="141"/>
    <cellStyle name="60% - Dekorfärg6" xfId="142"/>
    <cellStyle name="60% - Énfasis1" xfId="143"/>
    <cellStyle name="60% - Énfasis2" xfId="144"/>
    <cellStyle name="60% - Énfasis3" xfId="145"/>
    <cellStyle name="60% - Énfasis4" xfId="146"/>
    <cellStyle name="60% - Énfasis5" xfId="147"/>
    <cellStyle name="60% - Énfasis6" xfId="148"/>
    <cellStyle name="60% – paryškinimas 1" xfId="149"/>
    <cellStyle name="60% – paryškinimas 2" xfId="150"/>
    <cellStyle name="60% – paryškinimas 3" xfId="151"/>
    <cellStyle name="60% – paryškinimas 4" xfId="152"/>
    <cellStyle name="60% – paryškinimas 5" xfId="153"/>
    <cellStyle name="60% – paryškinimas 6" xfId="154"/>
    <cellStyle name="Addon output" xfId="155"/>
    <cellStyle name="Aiškinamasis tekstas" xfId="156"/>
    <cellStyle name="Akcent 1" xfId="157"/>
    <cellStyle name="Akcent 2" xfId="158"/>
    <cellStyle name="Akcent 3" xfId="159"/>
    <cellStyle name="Akcent 4" xfId="160"/>
    <cellStyle name="Akcent 5" xfId="161"/>
    <cellStyle name="Akcent 6" xfId="162"/>
    <cellStyle name="Aksentti1" xfId="163"/>
    <cellStyle name="Aksentti2" xfId="164"/>
    <cellStyle name="Aksentti3" xfId="165"/>
    <cellStyle name="Aksentti4" xfId="166"/>
    <cellStyle name="Aksentti5" xfId="167"/>
    <cellStyle name="Aksentti6" xfId="168"/>
    <cellStyle name="Akzent1" xfId="169"/>
    <cellStyle name="Akzent2" xfId="170"/>
    <cellStyle name="Akzent3" xfId="171"/>
    <cellStyle name="Akzent4" xfId="172"/>
    <cellStyle name="Akzent5" xfId="173"/>
    <cellStyle name="Akzent6" xfId="174"/>
    <cellStyle name="Anteckning" xfId="175"/>
    <cellStyle name="Assumptions % 0 dp" xfId="176"/>
    <cellStyle name="Assumptions % 1 dp" xfId="177"/>
    <cellStyle name="Assumptions % 2 dp" xfId="178"/>
    <cellStyle name="Assumptions 0 dp" xfId="179"/>
    <cellStyle name="Assumptions 2 dp" xfId="180"/>
    <cellStyle name="Assumptions 3 dp" xfId="181"/>
    <cellStyle name="Ausgabe" xfId="182"/>
    <cellStyle name="Avertissement" xfId="183"/>
    <cellStyle name="Beräkning" xfId="184"/>
    <cellStyle name="Berechnung" xfId="185"/>
    <cellStyle name="blank" xfId="186"/>
    <cellStyle name="Blogas" xfId="187"/>
    <cellStyle name="Border Heavy" xfId="188"/>
    <cellStyle name="Border Thin" xfId="189"/>
    <cellStyle name="Bra" xfId="190"/>
    <cellStyle name="brakcomma" xfId="191"/>
    <cellStyle name="Buena" xfId="192"/>
    <cellStyle name="bwcomma" xfId="193"/>
    <cellStyle name="Calcul" xfId="194"/>
    <cellStyle name="Cálculo" xfId="195"/>
    <cellStyle name="Celda de comprobación" xfId="196"/>
    <cellStyle name="Celda vinculada" xfId="197"/>
    <cellStyle name="Cellule liée" xfId="198"/>
    <cellStyle name="colorcomma" xfId="199"/>
    <cellStyle name="Column Title" xfId="200"/>
    <cellStyle name="Comma" xfId="201" builtinId="3"/>
    <cellStyle name="Comma 0" xfId="202"/>
    <cellStyle name="Comma 2" xfId="203"/>
    <cellStyle name="Comma 2 2" xfId="204"/>
    <cellStyle name="Comma 2_Sheet1" xfId="205"/>
    <cellStyle name="Comma 3" xfId="206"/>
    <cellStyle name="Commentaire" xfId="207"/>
    <cellStyle name="Currency 0" xfId="208"/>
    <cellStyle name="Currency 2" xfId="209"/>
    <cellStyle name="Dålig" xfId="210"/>
    <cellStyle name="Dane wejściowe" xfId="211"/>
    <cellStyle name="Dane wyjściowe" xfId="212"/>
    <cellStyle name="Date" xfId="213"/>
    <cellStyle name="Date Aligned" xfId="214"/>
    <cellStyle name="Date_ATC Services 6+6 Forecast - 051008" xfId="215"/>
    <cellStyle name="dateformat" xfId="216"/>
    <cellStyle name="dateformatz" xfId="217"/>
    <cellStyle name="Days" xfId="218"/>
    <cellStyle name="Dezimal [0]_Bil." xfId="219"/>
    <cellStyle name="Dezimal_Bil." xfId="220"/>
    <cellStyle name="Dobre" xfId="221"/>
    <cellStyle name="Dotted Line" xfId="222"/>
    <cellStyle name="Eingabe" xfId="223"/>
    <cellStyle name="Encabezado 4" xfId="224"/>
    <cellStyle name="Énfasis1" xfId="225"/>
    <cellStyle name="Énfasis2" xfId="226"/>
    <cellStyle name="Énfasis3" xfId="227"/>
    <cellStyle name="Énfasis4" xfId="228"/>
    <cellStyle name="Énfasis5" xfId="229"/>
    <cellStyle name="Énfasis6" xfId="230"/>
    <cellStyle name="Entrada" xfId="231"/>
    <cellStyle name="Entrée" xfId="232"/>
    <cellStyle name="Ergebnis" xfId="233"/>
    <cellStyle name="Erklärender Text" xfId="234"/>
    <cellStyle name="Euro" xfId="235"/>
    <cellStyle name="Exchange_rate" xfId="236"/>
    <cellStyle name="EY House" xfId="237"/>
    <cellStyle name="Färg1" xfId="238"/>
    <cellStyle name="Färg2" xfId="239"/>
    <cellStyle name="Färg3" xfId="240"/>
    <cellStyle name="Färg4" xfId="241"/>
    <cellStyle name="Färg5" xfId="242"/>
    <cellStyle name="Färg6" xfId="243"/>
    <cellStyle name="Footnote" xfId="244"/>
    <cellStyle name="Förklarande text" xfId="245"/>
    <cellStyle name="Geras" xfId="246"/>
    <cellStyle name="Gut" xfId="247"/>
    <cellStyle name="hard no" xfId="248"/>
    <cellStyle name="Hard Percent" xfId="249"/>
    <cellStyle name="hardno" xfId="250"/>
    <cellStyle name="Header" xfId="251"/>
    <cellStyle name="Header 1" xfId="252"/>
    <cellStyle name="Header_ATC Services 6+6 Forecast - 051008" xfId="253"/>
    <cellStyle name="Headings" xfId="254"/>
    <cellStyle name="Hidden" xfId="255"/>
    <cellStyle name="Huomautus" xfId="256"/>
    <cellStyle name="Huomautus 2" xfId="257"/>
    <cellStyle name="Huomautus_Table1" xfId="258"/>
    <cellStyle name="Huono" xfId="259"/>
    <cellStyle name="Hyperlink" xfId="260" builtinId="8"/>
    <cellStyle name="Hyvä" xfId="261"/>
    <cellStyle name="Incorrecto" xfId="262"/>
    <cellStyle name="Indata" xfId="263"/>
    <cellStyle name="InputBlueFont" xfId="264"/>
    <cellStyle name="Insatisfaisant" xfId="265"/>
    <cellStyle name="Įspėjimo tekstas" xfId="266"/>
    <cellStyle name="Išvestis" xfId="267"/>
    <cellStyle name="Įvestis" xfId="268"/>
    <cellStyle name="Komma 2" xfId="269"/>
    <cellStyle name="Komórka połączona" xfId="270"/>
    <cellStyle name="Komórka zaznaczona" xfId="271"/>
    <cellStyle name="Kontrollcell" xfId="272"/>
    <cellStyle name="Label" xfId="273"/>
    <cellStyle name="Länkad cell" xfId="274"/>
    <cellStyle name="Laskenta" xfId="275"/>
    <cellStyle name="Lien hypertexte visité_assiettes de coûts_sans subv croisée" xfId="276"/>
    <cellStyle name="Lien hypertexte_assiettes de coûts_sans subv croisée" xfId="277"/>
    <cellStyle name="Link_addon" xfId="278"/>
    <cellStyle name="Linkitetty solu" xfId="279"/>
    <cellStyle name="Major heading" xfId="280"/>
    <cellStyle name="Markeringsfarve1" xfId="281"/>
    <cellStyle name="Markeringsfarve2" xfId="282"/>
    <cellStyle name="Markeringsfarve3" xfId="283"/>
    <cellStyle name="Markeringsfarve4" xfId="284"/>
    <cellStyle name="Markeringsfarve5" xfId="285"/>
    <cellStyle name="Markeringsfarve6" xfId="286"/>
    <cellStyle name="Mary 1" xfId="287"/>
    <cellStyle name="Message" xfId="288"/>
    <cellStyle name="Migliaia (0)_Raffr.%00-99 (2)" xfId="289"/>
    <cellStyle name="Milliers [0]_activités" xfId="290"/>
    <cellStyle name="Milliers_activités" xfId="291"/>
    <cellStyle name="million" xfId="292"/>
    <cellStyle name="Millions" xfId="293"/>
    <cellStyle name="Minor heading" xfId="294"/>
    <cellStyle name="Monétaire [0]_activités" xfId="295"/>
    <cellStyle name="Monétaire_activités" xfId="296"/>
    <cellStyle name="Month" xfId="297"/>
    <cellStyle name="Monthly rate" xfId="298"/>
    <cellStyle name="Multiple" xfId="299"/>
    <cellStyle name="Nagłówek 1" xfId="300"/>
    <cellStyle name="Nagłówek 2" xfId="301"/>
    <cellStyle name="Nagłówek 3" xfId="302"/>
    <cellStyle name="Nagłówek 4" xfId="303"/>
    <cellStyle name="Navadno_List1" xfId="304"/>
    <cellStyle name="Neutraali" xfId="305"/>
    <cellStyle name="Neutralne" xfId="306"/>
    <cellStyle name="Neutralus" xfId="307"/>
    <cellStyle name="Neutre" xfId="308"/>
    <cellStyle name="Normaali 2" xfId="309"/>
    <cellStyle name="Normaali 2 2" xfId="310"/>
    <cellStyle name="Normaali_Layo9704" xfId="311"/>
    <cellStyle name="Normal" xfId="0" builtinId="0"/>
    <cellStyle name="Normal 2" xfId="312"/>
    <cellStyle name="Normal 2 2" xfId="313"/>
    <cellStyle name="Normal 2 2 2" xfId="314"/>
    <cellStyle name="normal 2 2_Table1" xfId="315"/>
    <cellStyle name="Normal 2_Home" xfId="316"/>
    <cellStyle name="Normal 3" xfId="317"/>
    <cellStyle name="Normal 3 2" xfId="318"/>
    <cellStyle name="Normal 3_Table1" xfId="319"/>
    <cellStyle name="Normal 4" xfId="320"/>
    <cellStyle name="Normal 5" xfId="321"/>
    <cellStyle name="Normal 6" xfId="322"/>
    <cellStyle name="Normal 7" xfId="323"/>
    <cellStyle name="Normal 8" xfId="324"/>
    <cellStyle name="Normal 9" xfId="325"/>
    <cellStyle name="Normal_fromFrance01" xfId="326"/>
    <cellStyle name="Normal_home2" xfId="327"/>
    <cellStyle name="Normál_Munka1" xfId="328"/>
    <cellStyle name="Normale 28" xfId="329"/>
    <cellStyle name="Normale_Calcolo Tariffa_2006_4T_v01" xfId="330"/>
    <cellStyle name="NormalExtra" xfId="331"/>
    <cellStyle name="Normalny 2" xfId="332"/>
    <cellStyle name="Normalny 2 2" xfId="333"/>
    <cellStyle name="Normalny 2_MET Table 1" xfId="334"/>
    <cellStyle name="Normalny 3" xfId="335"/>
    <cellStyle name="Normalny 4" xfId="336"/>
    <cellStyle name="Notas" xfId="337"/>
    <cellStyle name="Notiz" xfId="338"/>
    <cellStyle name="number" xfId="339"/>
    <cellStyle name="Obliczenia" xfId="340"/>
    <cellStyle name="Otsikko" xfId="341"/>
    <cellStyle name="Otsikko 1" xfId="342"/>
    <cellStyle name="Otsikko 2" xfId="343"/>
    <cellStyle name="Otsikko 3" xfId="344"/>
    <cellStyle name="Otsikko 4" xfId="345"/>
    <cellStyle name="Output %" xfId="346"/>
    <cellStyle name="Overwrite" xfId="347"/>
    <cellStyle name="Page Heading Large" xfId="348"/>
    <cellStyle name="Page Heading Small" xfId="349"/>
    <cellStyle name="Page Number" xfId="350"/>
    <cellStyle name="Paryškinimas 1" xfId="351"/>
    <cellStyle name="Paryškinimas 2" xfId="352"/>
    <cellStyle name="Paryškinimas 3" xfId="353"/>
    <cellStyle name="Paryškinimas 4" xfId="354"/>
    <cellStyle name="Paryškinimas 5" xfId="355"/>
    <cellStyle name="Paryškinimas 6" xfId="356"/>
    <cellStyle name="Pastaba" xfId="357"/>
    <cellStyle name="Pavadinimas" xfId="358"/>
    <cellStyle name="pb_page_heading_LS" xfId="359"/>
    <cellStyle name="PBA_master" xfId="360"/>
    <cellStyle name="PBA-sub" xfId="361"/>
    <cellStyle name="Pcent" xfId="362"/>
    <cellStyle name="Percent" xfId="363" builtinId="5"/>
    <cellStyle name="Percent (0)" xfId="364"/>
    <cellStyle name="Percent (00)" xfId="365"/>
    <cellStyle name="Percent 2" xfId="366"/>
    <cellStyle name="Percent 2 2" xfId="367"/>
    <cellStyle name="Percent 2 3" xfId="368"/>
    <cellStyle name="Percent 3" xfId="369"/>
    <cellStyle name="Percent 4" xfId="370"/>
    <cellStyle name="Percent 4 2" xfId="371"/>
    <cellStyle name="Percent 5" xfId="372"/>
    <cellStyle name="Percent Hard" xfId="373"/>
    <cellStyle name="percnt" xfId="374"/>
    <cellStyle name="periodformat" xfId="375"/>
    <cellStyle name="Pilkku_Layo9704" xfId="376"/>
    <cellStyle name="pivot item labels &amp; totals" xfId="377"/>
    <cellStyle name="pivot nation" xfId="378"/>
    <cellStyle name="pivotdata" xfId="379"/>
    <cellStyle name="pivotdata 2" xfId="380"/>
    <cellStyle name="pivotdata_Copy of PGM - ONLY CHECK" xfId="381"/>
    <cellStyle name="Pourcentage_CalculRedevances_2_8 dec 2002" xfId="382"/>
    <cellStyle name="Procent 2" xfId="383"/>
    <cellStyle name="Procent 3" xfId="384"/>
    <cellStyle name="Procentowy 2" xfId="385"/>
    <cellStyle name="Profit figure" xfId="386"/>
    <cellStyle name="Prozent 2" xfId="387"/>
    <cellStyle name="Pyör. luku_Layo9704" xfId="388"/>
    <cellStyle name="Pyör. valuutta_Layo9704" xfId="389"/>
    <cellStyle name="quarterformat" xfId="390"/>
    <cellStyle name="Rate" xfId="391"/>
    <cellStyle name="Results % 1 dp" xfId="392"/>
    <cellStyle name="Results 0 dp" xfId="393"/>
    <cellStyle name="Results 2 dp" xfId="394"/>
    <cellStyle name="Rubrik" xfId="395"/>
    <cellStyle name="Rubrik 1" xfId="396"/>
    <cellStyle name="Rubrik 2" xfId="397"/>
    <cellStyle name="Rubrik 3" xfId="398"/>
    <cellStyle name="Rubrik 4" xfId="399"/>
    <cellStyle name="Salida" xfId="400"/>
    <cellStyle name="SAPBEXaggData" xfId="401"/>
    <cellStyle name="SAPBEXaggDataEmph" xfId="402"/>
    <cellStyle name="SAPBEXaggItem" xfId="403"/>
    <cellStyle name="SAPBEXaggItemX" xfId="404"/>
    <cellStyle name="SAPBEXchaText" xfId="405"/>
    <cellStyle name="SAPBEXexcBad7" xfId="406"/>
    <cellStyle name="SAPBEXexcBad8" xfId="407"/>
    <cellStyle name="SAPBEXexcBad9" xfId="408"/>
    <cellStyle name="SAPBEXexcCritical4" xfId="409"/>
    <cellStyle name="SAPBEXexcCritical5" xfId="410"/>
    <cellStyle name="SAPBEXexcCritical6" xfId="411"/>
    <cellStyle name="SAPBEXexcGood1" xfId="412"/>
    <cellStyle name="SAPBEXexcGood2" xfId="413"/>
    <cellStyle name="SAPBEXexcGood3" xfId="414"/>
    <cellStyle name="SAPBEXfilterDrill" xfId="415"/>
    <cellStyle name="SAPBEXfilterItem" xfId="416"/>
    <cellStyle name="SAPBEXfilterText" xfId="417"/>
    <cellStyle name="SAPBEXformats" xfId="418"/>
    <cellStyle name="SAPBEXheaderItem" xfId="419"/>
    <cellStyle name="SAPBEXheaderText" xfId="420"/>
    <cellStyle name="SAPBEXHLevel0" xfId="421"/>
    <cellStyle name="SAPBEXHLevel0X" xfId="422"/>
    <cellStyle name="SAPBEXHLevel1" xfId="423"/>
    <cellStyle name="SAPBEXHLevel1X" xfId="424"/>
    <cellStyle name="SAPBEXHLevel2" xfId="425"/>
    <cellStyle name="SAPBEXHLevel2X" xfId="426"/>
    <cellStyle name="SAPBEXHLevel3" xfId="427"/>
    <cellStyle name="SAPBEXHLevel3X" xfId="428"/>
    <cellStyle name="SAPBEXresData" xfId="429"/>
    <cellStyle name="SAPBEXresDataEmph" xfId="430"/>
    <cellStyle name="SAPBEXresItem" xfId="431"/>
    <cellStyle name="SAPBEXresItemX" xfId="432"/>
    <cellStyle name="SAPBEXstdData" xfId="433"/>
    <cellStyle name="SAPBEXstdDataEmph" xfId="434"/>
    <cellStyle name="SAPBEXstdItem" xfId="435"/>
    <cellStyle name="SAPBEXstdItemX" xfId="436"/>
    <cellStyle name="SAPBEXtitle" xfId="437"/>
    <cellStyle name="SAPBEXundefined" xfId="438"/>
    <cellStyle name="Satisfaisant" xfId="439"/>
    <cellStyle name="Schlecht" xfId="440"/>
    <cellStyle name="Section" xfId="441"/>
    <cellStyle name="Selittävä teksti" xfId="442"/>
    <cellStyle name="semiformat" xfId="443"/>
    <cellStyle name="Shaded" xfId="444"/>
    <cellStyle name="Short_date" xfId="445"/>
    <cellStyle name="Skaičiavimas" xfId="446"/>
    <cellStyle name="Sortie" xfId="447"/>
    <cellStyle name="Standard,f,u" xfId="448"/>
    <cellStyle name="Standard,Helv 8" xfId="449"/>
    <cellStyle name="Standard,helv,8" xfId="450"/>
    <cellStyle name="Standard_AUSTRIA1" xfId="451"/>
    <cellStyle name="Style 1" xfId="452"/>
    <cellStyle name="Suma" xfId="453"/>
    <cellStyle name="Summa" xfId="454"/>
    <cellStyle name="Susietas langelis" xfId="455"/>
    <cellStyle name="Switch" xfId="456"/>
    <cellStyle name="Syöttö" xfId="457"/>
    <cellStyle name="Table Col Head" xfId="458"/>
    <cellStyle name="Table Head" xfId="459"/>
    <cellStyle name="Table Head Aligned" xfId="460"/>
    <cellStyle name="Table Head Blue" xfId="461"/>
    <cellStyle name="Table Head Green" xfId="462"/>
    <cellStyle name="Table Sub Head" xfId="463"/>
    <cellStyle name="Table Title" xfId="464"/>
    <cellStyle name="Table Units" xfId="465"/>
    <cellStyle name="Tarkistussolu" xfId="466"/>
    <cellStyle name="Tekst objaśnienia" xfId="467"/>
    <cellStyle name="Tekst ostrzeżenia" xfId="468"/>
    <cellStyle name="Text" xfId="469"/>
    <cellStyle name="Texte explicatif" xfId="470"/>
    <cellStyle name="Texto de advertencia" xfId="471"/>
    <cellStyle name="Texto explicativo" xfId="472"/>
    <cellStyle name="Tikrinimo langelis" xfId="473"/>
    <cellStyle name="Titre" xfId="474"/>
    <cellStyle name="Titre 1" xfId="475"/>
    <cellStyle name="Titre 2" xfId="476"/>
    <cellStyle name="Titre 3" xfId="477"/>
    <cellStyle name="Titre 4" xfId="478"/>
    <cellStyle name="Título" xfId="479"/>
    <cellStyle name="Título 1" xfId="480"/>
    <cellStyle name="Título 2" xfId="481"/>
    <cellStyle name="Título 3" xfId="482"/>
    <cellStyle name="Tulostus" xfId="483"/>
    <cellStyle name="Tusental (0)_Blad1" xfId="484"/>
    <cellStyle name="Tytuł" xfId="485"/>
    <cellStyle name="Überschrift" xfId="486"/>
    <cellStyle name="Überschrift 1" xfId="487"/>
    <cellStyle name="Überschrift 2" xfId="488"/>
    <cellStyle name="Überschrift 3" xfId="489"/>
    <cellStyle name="Überschrift 4" xfId="490"/>
    <cellStyle name="Überschrift_CRCO_macros" xfId="491"/>
    <cellStyle name="Utdata" xfId="492"/>
    <cellStyle name="Uwaga" xfId="493"/>
    <cellStyle name="Value_QMS" xfId="494"/>
    <cellStyle name="Valuta (0)_Blad1" xfId="495"/>
    <cellStyle name="Valuutta_Layo9704" xfId="496"/>
    <cellStyle name="Varningstext" xfId="497"/>
    <cellStyle name="Varoitusteksti" xfId="498"/>
    <cellStyle name="Vérification" xfId="499"/>
    <cellStyle name="Verknüpfte Zelle" xfId="500"/>
    <cellStyle name="Währung [0]_Bil." xfId="501"/>
    <cellStyle name="Währung_Bil." xfId="502"/>
    <cellStyle name="Warnender Text" xfId="503"/>
    <cellStyle name="Year" xfId="504"/>
    <cellStyle name="yearformat" xfId="505"/>
    <cellStyle name="YearHeader" xfId="506"/>
    <cellStyle name="Zelle überprüfen" xfId="507"/>
    <cellStyle name="Złe" xfId="50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6.emf"/><Relationship Id="rId1" Type="http://schemas.openxmlformats.org/officeDocument/2006/relationships/image" Target="../media/image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123825</xdr:colOff>
          <xdr:row>0</xdr:row>
          <xdr:rowOff>57150</xdr:rowOff>
        </xdr:from>
        <xdr:to>
          <xdr:col>7</xdr:col>
          <xdr:colOff>409575</xdr:colOff>
          <xdr:row>0</xdr:row>
          <xdr:rowOff>361950</xdr:rowOff>
        </xdr:to>
        <xdr:sp macro="" textlink="">
          <xdr:nvSpPr>
            <xdr:cNvPr id="6145" name="CommandButton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0</xdr:row>
          <xdr:rowOff>57150</xdr:rowOff>
        </xdr:from>
        <xdr:to>
          <xdr:col>8</xdr:col>
          <xdr:colOff>304800</xdr:colOff>
          <xdr:row>0</xdr:row>
          <xdr:rowOff>361950</xdr:rowOff>
        </xdr:to>
        <xdr:sp macro="" textlink="">
          <xdr:nvSpPr>
            <xdr:cNvPr id="5121" name="CommandButton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123825</xdr:colOff>
          <xdr:row>0</xdr:row>
          <xdr:rowOff>57150</xdr:rowOff>
        </xdr:from>
        <xdr:to>
          <xdr:col>7</xdr:col>
          <xdr:colOff>409575</xdr:colOff>
          <xdr:row>0</xdr:row>
          <xdr:rowOff>361950</xdr:rowOff>
        </xdr:to>
        <xdr:sp macro="" textlink="">
          <xdr:nvSpPr>
            <xdr:cNvPr id="7169" name="CommandButton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57150</xdr:rowOff>
        </xdr:from>
        <xdr:to>
          <xdr:col>6</xdr:col>
          <xdr:colOff>190500</xdr:colOff>
          <xdr:row>0</xdr:row>
          <xdr:rowOff>361950</xdr:rowOff>
        </xdr:to>
        <xdr:sp macro="" textlink="">
          <xdr:nvSpPr>
            <xdr:cNvPr id="8193" name="CommandButton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123825</xdr:colOff>
          <xdr:row>0</xdr:row>
          <xdr:rowOff>57150</xdr:rowOff>
        </xdr:from>
        <xdr:to>
          <xdr:col>7</xdr:col>
          <xdr:colOff>409575</xdr:colOff>
          <xdr:row>0</xdr:row>
          <xdr:rowOff>361950</xdr:rowOff>
        </xdr:to>
        <xdr:sp macro="" textlink="">
          <xdr:nvSpPr>
            <xdr:cNvPr id="9217" name="CommandButton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0</xdr:col>
          <xdr:colOff>19050</xdr:colOff>
          <xdr:row>0</xdr:row>
          <xdr:rowOff>9525</xdr:rowOff>
        </xdr:to>
        <xdr:sp macro="" textlink="">
          <xdr:nvSpPr>
            <xdr:cNvPr id="10242" name="CommandButton1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0</xdr:col>
          <xdr:colOff>19050</xdr:colOff>
          <xdr:row>0</xdr:row>
          <xdr:rowOff>9525</xdr:rowOff>
        </xdr:to>
        <xdr:sp macro="" textlink="">
          <xdr:nvSpPr>
            <xdr:cNvPr id="10243" name="CommandButton2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685800</xdr:colOff>
          <xdr:row>0</xdr:row>
          <xdr:rowOff>9525</xdr:rowOff>
        </xdr:from>
        <xdr:to>
          <xdr:col>0</xdr:col>
          <xdr:colOff>952500</xdr:colOff>
          <xdr:row>0</xdr:row>
          <xdr:rowOff>66675</xdr:rowOff>
        </xdr:to>
        <xdr:sp macro="" textlink="">
          <xdr:nvSpPr>
            <xdr:cNvPr id="10244" name="CommandButton3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676275</xdr:colOff>
          <xdr:row>0</xdr:row>
          <xdr:rowOff>85725</xdr:rowOff>
        </xdr:from>
        <xdr:to>
          <xdr:col>0</xdr:col>
          <xdr:colOff>952500</xdr:colOff>
          <xdr:row>0</xdr:row>
          <xdr:rowOff>161925</xdr:rowOff>
        </xdr:to>
        <xdr:sp macro="" textlink="">
          <xdr:nvSpPr>
            <xdr:cNvPr id="10245" name="CommandButton4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0</xdr:row>
          <xdr:rowOff>57150</xdr:rowOff>
        </xdr:from>
        <xdr:to>
          <xdr:col>8</xdr:col>
          <xdr:colOff>304800</xdr:colOff>
          <xdr:row>0</xdr:row>
          <xdr:rowOff>361950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0</xdr:row>
          <xdr:rowOff>57150</xdr:rowOff>
        </xdr:from>
        <xdr:to>
          <xdr:col>8</xdr:col>
          <xdr:colOff>304800</xdr:colOff>
          <xdr:row>0</xdr:row>
          <xdr:rowOff>361950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0</xdr:row>
          <xdr:rowOff>57150</xdr:rowOff>
        </xdr:from>
        <xdr:to>
          <xdr:col>8</xdr:col>
          <xdr:colOff>304800</xdr:colOff>
          <xdr:row>0</xdr:row>
          <xdr:rowOff>361950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0</xdr:row>
          <xdr:rowOff>57150</xdr:rowOff>
        </xdr:from>
        <xdr:to>
          <xdr:col>8</xdr:col>
          <xdr:colOff>304800</xdr:colOff>
          <xdr:row>0</xdr:row>
          <xdr:rowOff>361950</xdr:rowOff>
        </xdr:to>
        <xdr:sp macro="" textlink="">
          <xdr:nvSpPr>
            <xdr:cNvPr id="4097" name="CommandButton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2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4" Type="http://schemas.openxmlformats.org/officeDocument/2006/relationships/image" Target="../media/image11.e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3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4" Type="http://schemas.openxmlformats.org/officeDocument/2006/relationships/image" Target="../media/image12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3" Type="http://schemas.openxmlformats.org/officeDocument/2006/relationships/vmlDrawing" Target="../drawings/vmlDrawing5.vml"/><Relationship Id="rId7" Type="http://schemas.openxmlformats.org/officeDocument/2006/relationships/image" Target="../media/image6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10" Type="http://schemas.openxmlformats.org/officeDocument/2006/relationships/control" Target="../activeX/activeX8.xml"/><Relationship Id="rId4" Type="http://schemas.openxmlformats.org/officeDocument/2006/relationships/control" Target="../activeX/activeX5.xml"/><Relationship Id="rId9" Type="http://schemas.openxmlformats.org/officeDocument/2006/relationships/image" Target="../media/image7.e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9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8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0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9.e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1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image" Target="../media/image10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19"/>
  <sheetViews>
    <sheetView showZeros="0" tabSelected="1" topLeftCell="A2" zoomScale="120" zoomScaleNormal="120" zoomScaleSheetLayoutView="85" workbookViewId="0">
      <selection activeCell="B17" sqref="B17:C18"/>
    </sheetView>
  </sheetViews>
  <sheetFormatPr defaultColWidth="10.6640625" defaultRowHeight="12.75"/>
  <cols>
    <col min="1" max="1" width="2" style="2" customWidth="1"/>
    <col min="2" max="2" width="20.6640625" style="2" bestFit="1" customWidth="1"/>
    <col min="3" max="3" width="34.6640625" style="2" customWidth="1"/>
    <col min="4" max="5" width="7.5" style="2" customWidth="1"/>
    <col min="6" max="9" width="7.5" style="2" bestFit="1" customWidth="1"/>
    <col min="10" max="10" width="1.83203125" style="2" customWidth="1"/>
    <col min="11" max="11" width="10.6640625" style="2" hidden="1" customWidth="1"/>
    <col min="12" max="16384" width="10.6640625" style="2"/>
  </cols>
  <sheetData>
    <row r="1" spans="1:11" ht="39.6" hidden="1" customHeight="1" thickBot="1">
      <c r="A1" s="10"/>
      <c r="B1" s="10"/>
      <c r="C1" s="10"/>
      <c r="D1" s="10"/>
      <c r="E1" s="174" t="s">
        <v>92</v>
      </c>
      <c r="F1" s="175"/>
      <c r="G1" s="175"/>
      <c r="H1" s="175"/>
      <c r="I1" s="152" t="s">
        <v>93</v>
      </c>
      <c r="J1" s="1"/>
      <c r="K1" s="2" t="s">
        <v>58</v>
      </c>
    </row>
    <row r="2" spans="1:11" ht="15">
      <c r="A2" s="10"/>
      <c r="B2" s="14" t="s">
        <v>59</v>
      </c>
      <c r="C2" s="14"/>
      <c r="D2" s="14"/>
      <c r="E2" s="14"/>
      <c r="F2" s="10"/>
      <c r="G2" s="25"/>
      <c r="H2" s="10"/>
      <c r="I2" s="10"/>
      <c r="J2" s="1"/>
      <c r="K2" s="2">
        <v>0.5</v>
      </c>
    </row>
    <row r="3" spans="1:11" ht="15">
      <c r="A3" s="10"/>
      <c r="B3" s="10"/>
      <c r="C3" s="14"/>
      <c r="D3" s="14"/>
      <c r="E3" s="14"/>
      <c r="F3" s="10"/>
      <c r="G3" s="25"/>
      <c r="H3" s="10"/>
      <c r="I3" s="10"/>
      <c r="J3" s="1"/>
      <c r="K3" s="2">
        <f t="shared" ref="K3:K10" si="0">K2+0.05</f>
        <v>0.55000000000000004</v>
      </c>
    </row>
    <row r="4" spans="1:11" s="5" customFormat="1" ht="11.25" customHeight="1">
      <c r="A4" s="11"/>
      <c r="B4" s="12"/>
      <c r="C4" s="15"/>
      <c r="D4" s="20"/>
      <c r="E4" s="20"/>
      <c r="F4" s="20"/>
      <c r="G4" s="20"/>
      <c r="H4" s="20"/>
      <c r="I4" s="20"/>
      <c r="J4" s="3"/>
      <c r="K4" s="5">
        <f t="shared" si="0"/>
        <v>0.60000000000000009</v>
      </c>
    </row>
    <row r="5" spans="1:11" s="5" customFormat="1" ht="15">
      <c r="A5" s="11"/>
      <c r="B5" s="14" t="s">
        <v>73</v>
      </c>
      <c r="C5" s="16"/>
      <c r="D5" s="21"/>
      <c r="E5" s="21"/>
      <c r="F5" s="21"/>
      <c r="G5" s="21"/>
      <c r="H5" s="21"/>
      <c r="I5" s="21"/>
      <c r="J5" s="3"/>
      <c r="K5" s="5">
        <f t="shared" si="0"/>
        <v>0.65000000000000013</v>
      </c>
    </row>
    <row r="6" spans="1:11" s="5" customFormat="1" ht="12">
      <c r="A6" s="11"/>
      <c r="B6" s="12"/>
      <c r="C6" s="16"/>
      <c r="D6" s="21"/>
      <c r="E6" s="21"/>
      <c r="F6" s="21"/>
      <c r="G6" s="21"/>
      <c r="H6" s="21"/>
      <c r="I6" s="21"/>
      <c r="J6" s="3"/>
      <c r="K6" s="5">
        <f t="shared" si="0"/>
        <v>0.70000000000000018</v>
      </c>
    </row>
    <row r="7" spans="1:11" s="5" customFormat="1" ht="12">
      <c r="A7" s="11"/>
      <c r="B7" s="12"/>
      <c r="C7" s="16"/>
      <c r="D7" s="21"/>
      <c r="E7" s="21"/>
      <c r="F7" s="21"/>
      <c r="G7" s="21"/>
      <c r="H7" s="21"/>
      <c r="I7" s="21"/>
      <c r="J7" s="3"/>
      <c r="K7" s="5">
        <f t="shared" si="0"/>
        <v>0.75000000000000022</v>
      </c>
    </row>
    <row r="8" spans="1:11" s="5" customFormat="1" ht="12">
      <c r="A8" s="12"/>
      <c r="B8" s="12"/>
      <c r="C8" s="16"/>
      <c r="D8" s="22"/>
      <c r="E8" s="21"/>
      <c r="F8" s="21"/>
      <c r="G8" s="21"/>
      <c r="H8" s="21"/>
      <c r="I8" s="21"/>
      <c r="J8" s="3"/>
      <c r="K8" s="5">
        <f t="shared" si="0"/>
        <v>0.80000000000000027</v>
      </c>
    </row>
    <row r="9" spans="1:11" s="5" customFormat="1" ht="12">
      <c r="A9" s="12"/>
      <c r="B9" s="12"/>
      <c r="C9" s="16"/>
      <c r="D9" s="23"/>
      <c r="E9" s="21"/>
      <c r="F9" s="21"/>
      <c r="G9" s="21"/>
      <c r="H9" s="21"/>
      <c r="I9" s="21"/>
      <c r="J9" s="3"/>
      <c r="K9" s="5">
        <f t="shared" si="0"/>
        <v>0.85000000000000031</v>
      </c>
    </row>
    <row r="10" spans="1:11" s="5" customFormat="1" thickBot="1">
      <c r="A10" s="12"/>
      <c r="B10" s="12"/>
      <c r="C10" s="17"/>
      <c r="D10" s="17"/>
      <c r="E10" s="17"/>
      <c r="F10" s="17"/>
      <c r="G10" s="17"/>
      <c r="H10" s="17"/>
      <c r="I10" s="17"/>
      <c r="J10" s="3"/>
      <c r="K10" s="5">
        <f t="shared" si="0"/>
        <v>0.90000000000000036</v>
      </c>
    </row>
    <row r="11" spans="1:11" s="5" customFormat="1" thickBot="1">
      <c r="A11" s="12"/>
      <c r="B11" s="12"/>
      <c r="C11" s="18" t="s">
        <v>60</v>
      </c>
      <c r="D11" s="24">
        <v>2009</v>
      </c>
      <c r="E11" s="24">
        <v>2010</v>
      </c>
      <c r="F11" s="24">
        <v>2011</v>
      </c>
      <c r="G11" s="24">
        <v>2012</v>
      </c>
      <c r="H11" s="24">
        <v>2013</v>
      </c>
      <c r="I11" s="24">
        <v>2014</v>
      </c>
      <c r="J11" s="3"/>
    </row>
    <row r="12" spans="1:11" s="5" customFormat="1" thickBot="1">
      <c r="A12" s="12"/>
      <c r="B12" s="12"/>
      <c r="C12" s="7" t="s">
        <v>61</v>
      </c>
      <c r="D12" s="6"/>
      <c r="E12" s="7">
        <v>0.9</v>
      </c>
      <c r="F12" s="7">
        <v>0.9</v>
      </c>
      <c r="G12" s="7">
        <v>0.8</v>
      </c>
      <c r="H12" s="7">
        <v>0.8</v>
      </c>
      <c r="I12" s="7">
        <v>0.70000000000000018</v>
      </c>
      <c r="J12" s="3"/>
    </row>
    <row r="13" spans="1:11" s="5" customFormat="1" thickBot="1">
      <c r="A13" s="12"/>
      <c r="B13" s="12"/>
      <c r="C13" s="12"/>
      <c r="D13" s="12"/>
      <c r="E13" s="12"/>
      <c r="F13" s="12"/>
      <c r="G13" s="12"/>
      <c r="H13" s="12"/>
      <c r="I13" s="12"/>
      <c r="J13" s="4"/>
    </row>
    <row r="14" spans="1:11" s="5" customFormat="1" thickBot="1">
      <c r="A14" s="12"/>
      <c r="B14" s="7" t="s">
        <v>62</v>
      </c>
      <c r="C14" s="19" t="s">
        <v>63</v>
      </c>
      <c r="D14" s="24">
        <v>2009</v>
      </c>
      <c r="E14" s="24">
        <v>2010</v>
      </c>
      <c r="F14" s="24">
        <v>2011</v>
      </c>
      <c r="G14" s="24">
        <v>2012</v>
      </c>
      <c r="H14" s="24">
        <v>2013</v>
      </c>
      <c r="I14" s="24">
        <v>2014</v>
      </c>
      <c r="J14" s="4"/>
    </row>
    <row r="15" spans="1:11" s="5" customFormat="1" thickBot="1">
      <c r="A15" s="12"/>
      <c r="B15" s="7"/>
      <c r="C15" s="9" t="s">
        <v>64</v>
      </c>
      <c r="D15" s="8"/>
      <c r="E15" s="9">
        <f>SUM(E16:E18)</f>
        <v>3</v>
      </c>
      <c r="F15" s="9">
        <f>SUM(F16:F18)</f>
        <v>3</v>
      </c>
      <c r="G15" s="9">
        <f>SUM(G16:G18)</f>
        <v>3</v>
      </c>
      <c r="H15" s="9">
        <f>SUM(H16:H18)</f>
        <v>3</v>
      </c>
      <c r="I15" s="9">
        <f>SUM(I16:I18)</f>
        <v>3</v>
      </c>
      <c r="J15" s="4"/>
    </row>
    <row r="16" spans="1:11" s="5" customFormat="1" thickBot="1">
      <c r="A16" s="12"/>
      <c r="B16" s="13" t="s">
        <v>66</v>
      </c>
      <c r="C16" s="13" t="s">
        <v>67</v>
      </c>
      <c r="D16" s="8"/>
      <c r="E16" s="9">
        <v>1</v>
      </c>
      <c r="F16" s="9">
        <v>1</v>
      </c>
      <c r="G16" s="9">
        <v>1</v>
      </c>
      <c r="H16" s="9">
        <v>1</v>
      </c>
      <c r="I16" s="9">
        <v>1</v>
      </c>
      <c r="J16" s="4"/>
    </row>
    <row r="17" spans="1:10" s="5" customFormat="1" thickBot="1">
      <c r="A17" s="12"/>
      <c r="B17" s="13" t="s">
        <v>65</v>
      </c>
      <c r="C17" s="13" t="s">
        <v>56</v>
      </c>
      <c r="D17" s="8"/>
      <c r="E17" s="9">
        <v>1</v>
      </c>
      <c r="F17" s="9">
        <v>1</v>
      </c>
      <c r="G17" s="9">
        <v>1</v>
      </c>
      <c r="H17" s="9">
        <v>1</v>
      </c>
      <c r="I17" s="9">
        <v>1</v>
      </c>
      <c r="J17" s="4"/>
    </row>
    <row r="18" spans="1:10" s="5" customFormat="1" thickBot="1">
      <c r="A18" s="12"/>
      <c r="B18" s="13" t="s">
        <v>68</v>
      </c>
      <c r="C18" s="13" t="s">
        <v>57</v>
      </c>
      <c r="D18" s="8"/>
      <c r="E18" s="9">
        <v>1</v>
      </c>
      <c r="F18" s="9">
        <v>1</v>
      </c>
      <c r="G18" s="9">
        <v>1</v>
      </c>
      <c r="H18" s="9">
        <v>1</v>
      </c>
      <c r="I18" s="9">
        <v>1</v>
      </c>
      <c r="J18" s="4"/>
    </row>
    <row r="19" spans="1:10" s="5" customFormat="1" ht="6" customHeight="1">
      <c r="A19" s="12"/>
      <c r="B19" s="12"/>
      <c r="C19" s="12"/>
      <c r="D19" s="12"/>
      <c r="E19" s="12"/>
      <c r="F19" s="12"/>
      <c r="G19" s="12"/>
      <c r="H19" s="12"/>
      <c r="I19" s="12"/>
      <c r="J19" s="4"/>
    </row>
  </sheetData>
  <mergeCells count="1">
    <mergeCell ref="E1:H1"/>
  </mergeCells>
  <phoneticPr fontId="11" type="noConversion"/>
  <dataValidations count="2">
    <dataValidation type="list" showInputMessage="1" showErrorMessage="1" sqref="D12:I12">
      <formula1>$K$2:$K$11</formula1>
    </dataValidation>
    <dataValidation type="list" allowBlank="1" showInputMessage="1" showErrorMessage="1" sqref="I1">
      <formula1>"0,1,2,3,4,5"</formula1>
    </dataValidation>
  </dataValidations>
  <printOptions horizontalCentered="1"/>
  <pageMargins left="0" right="0" top="0.59055118110236204" bottom="0.78740157480314998" header="0.39370078740157499" footer="0.47244094488189003"/>
  <pageSetup paperSize="9" orientation="portrait" r:id="rId1"/>
  <headerFooter alignWithMargins="0">
    <oddFooter xml:space="preserve">&amp;L&amp;"Arial,Regular"&amp;8Ireland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FFFF00"/>
  </sheetPr>
  <dimension ref="A1:H41"/>
  <sheetViews>
    <sheetView workbookViewId="0">
      <selection activeCell="E1" sqref="E1"/>
    </sheetView>
  </sheetViews>
  <sheetFormatPr defaultColWidth="8.83203125" defaultRowHeight="12.75"/>
  <cols>
    <col min="1" max="16384" width="8.83203125" style="30"/>
  </cols>
  <sheetData>
    <row r="1" spans="1:8" ht="34.9" customHeight="1">
      <c r="A1" s="26" t="s">
        <v>89</v>
      </c>
      <c r="B1" s="27">
        <v>4</v>
      </c>
      <c r="C1" s="28"/>
      <c r="D1" s="28"/>
      <c r="E1" s="28"/>
      <c r="F1" s="28"/>
      <c r="G1" s="29"/>
      <c r="H1" s="29"/>
    </row>
    <row r="2" spans="1:8">
      <c r="A2" s="31" t="s">
        <v>35</v>
      </c>
      <c r="B2" s="32"/>
      <c r="C2" s="33"/>
      <c r="D2" s="33"/>
      <c r="E2" s="34"/>
      <c r="F2" s="28"/>
      <c r="G2" s="35" t="s">
        <v>41</v>
      </c>
      <c r="H2" s="36">
        <v>2013</v>
      </c>
    </row>
    <row r="3" spans="1:8">
      <c r="A3" s="37" t="s">
        <v>1</v>
      </c>
      <c r="B3" s="38"/>
      <c r="C3" s="39"/>
      <c r="D3" s="39"/>
      <c r="E3" s="40"/>
      <c r="F3" s="28"/>
      <c r="G3" s="29"/>
      <c r="H3" s="29"/>
    </row>
    <row r="4" spans="1:8">
      <c r="A4" s="28"/>
      <c r="B4" s="41"/>
      <c r="C4" s="28"/>
      <c r="D4" s="28"/>
      <c r="E4" s="28"/>
      <c r="F4" s="28"/>
      <c r="G4" s="29"/>
      <c r="H4" s="29"/>
    </row>
    <row r="5" spans="1:8" ht="22.5">
      <c r="A5" s="42"/>
      <c r="B5" s="43"/>
      <c r="C5" s="44" t="s">
        <v>48</v>
      </c>
      <c r="D5" s="44" t="s">
        <v>50</v>
      </c>
      <c r="E5" s="45" t="s">
        <v>54</v>
      </c>
      <c r="F5" s="46" t="s">
        <v>74</v>
      </c>
      <c r="G5" s="47" t="s">
        <v>55</v>
      </c>
      <c r="H5" s="48" t="s">
        <v>75</v>
      </c>
    </row>
    <row r="6" spans="1:8">
      <c r="A6" s="42"/>
      <c r="B6" s="42"/>
      <c r="C6" s="28"/>
      <c r="D6" s="28"/>
      <c r="E6" s="28"/>
      <c r="F6" s="28"/>
      <c r="G6" s="28"/>
      <c r="H6" s="28"/>
    </row>
    <row r="7" spans="1:8">
      <c r="A7" s="49" t="s">
        <v>90</v>
      </c>
      <c r="B7" s="50"/>
      <c r="C7" s="51"/>
      <c r="D7" s="51"/>
      <c r="E7" s="51"/>
      <c r="F7" s="51"/>
      <c r="G7" s="52"/>
      <c r="H7" s="52"/>
    </row>
    <row r="8" spans="1:8">
      <c r="A8" s="31" t="s">
        <v>2</v>
      </c>
      <c r="B8" s="53"/>
      <c r="C8" s="54"/>
      <c r="D8" s="54"/>
      <c r="E8" s="55"/>
      <c r="F8" s="55"/>
      <c r="G8" s="55"/>
      <c r="H8" s="55"/>
    </row>
    <row r="9" spans="1:8">
      <c r="A9" s="37"/>
      <c r="B9" s="56"/>
      <c r="C9" s="57"/>
      <c r="D9" s="57"/>
      <c r="E9" s="57"/>
      <c r="F9" s="57"/>
      <c r="G9" s="57"/>
      <c r="H9" s="57"/>
    </row>
    <row r="10" spans="1:8">
      <c r="A10" s="31" t="s">
        <v>3</v>
      </c>
      <c r="B10" s="53"/>
      <c r="C10" s="54"/>
      <c r="D10" s="54"/>
      <c r="E10" s="55"/>
      <c r="F10" s="55"/>
      <c r="G10" s="55"/>
      <c r="H10" s="55"/>
    </row>
    <row r="11" spans="1:8">
      <c r="A11" s="37"/>
      <c r="B11" s="56"/>
      <c r="C11" s="57"/>
      <c r="D11" s="57"/>
      <c r="E11" s="57"/>
      <c r="F11" s="57"/>
      <c r="G11" s="57"/>
      <c r="H11" s="57"/>
    </row>
    <row r="12" spans="1:8">
      <c r="A12" s="31" t="s">
        <v>4</v>
      </c>
      <c r="B12" s="53"/>
      <c r="C12" s="54"/>
      <c r="D12" s="54"/>
      <c r="E12" s="55"/>
      <c r="F12" s="55"/>
      <c r="G12" s="55"/>
      <c r="H12" s="55"/>
    </row>
    <row r="13" spans="1:8">
      <c r="A13" s="37"/>
      <c r="B13" s="56"/>
      <c r="C13" s="57"/>
      <c r="D13" s="57"/>
      <c r="E13" s="57"/>
      <c r="F13" s="57"/>
      <c r="G13" s="57"/>
      <c r="H13" s="57"/>
    </row>
    <row r="14" spans="1:8">
      <c r="A14" s="31" t="s">
        <v>5</v>
      </c>
      <c r="B14" s="53"/>
      <c r="C14" s="54"/>
      <c r="D14" s="54"/>
      <c r="E14" s="55"/>
      <c r="F14" s="55"/>
      <c r="G14" s="55"/>
      <c r="H14" s="55"/>
    </row>
    <row r="15" spans="1:8">
      <c r="A15" s="37"/>
      <c r="B15" s="56"/>
      <c r="C15" s="57"/>
      <c r="D15" s="57"/>
      <c r="E15" s="57"/>
      <c r="F15" s="57"/>
      <c r="G15" s="57"/>
      <c r="H15" s="57"/>
    </row>
    <row r="16" spans="1:8">
      <c r="A16" s="58" t="s">
        <v>6</v>
      </c>
      <c r="B16" s="59"/>
      <c r="C16" s="54"/>
      <c r="D16" s="54"/>
      <c r="E16" s="55"/>
      <c r="F16" s="55"/>
      <c r="G16" s="55"/>
      <c r="H16" s="55"/>
    </row>
    <row r="17" spans="1:8">
      <c r="A17" s="58"/>
      <c r="B17" s="59"/>
      <c r="C17" s="57"/>
      <c r="D17" s="57"/>
      <c r="E17" s="57"/>
      <c r="F17" s="57"/>
      <c r="G17" s="57"/>
      <c r="H17" s="57"/>
    </row>
    <row r="18" spans="1:8">
      <c r="A18" s="60" t="s">
        <v>0</v>
      </c>
      <c r="B18" s="61"/>
      <c r="C18" s="62"/>
      <c r="D18" s="62"/>
      <c r="E18" s="63"/>
      <c r="F18" s="63"/>
      <c r="G18" s="63"/>
      <c r="H18" s="63"/>
    </row>
    <row r="19" spans="1:8">
      <c r="A19" s="64"/>
      <c r="B19" s="56"/>
      <c r="C19" s="57"/>
      <c r="D19" s="57"/>
      <c r="E19" s="57"/>
      <c r="F19" s="57"/>
      <c r="G19" s="57"/>
      <c r="H19" s="57"/>
    </row>
    <row r="20" spans="1:8">
      <c r="A20" s="65"/>
      <c r="B20" s="66"/>
      <c r="C20" s="67"/>
      <c r="D20" s="67"/>
      <c r="E20" s="67"/>
      <c r="F20" s="67"/>
      <c r="G20" s="68"/>
      <c r="H20" s="68"/>
    </row>
    <row r="21" spans="1:8">
      <c r="A21" s="49" t="s">
        <v>91</v>
      </c>
      <c r="B21" s="69"/>
      <c r="C21" s="70"/>
      <c r="D21" s="70"/>
      <c r="E21" s="70"/>
      <c r="F21" s="70"/>
      <c r="G21" s="70"/>
      <c r="H21" s="70"/>
    </row>
    <row r="22" spans="1:8">
      <c r="A22" s="31" t="s">
        <v>7</v>
      </c>
      <c r="B22" s="53"/>
      <c r="C22" s="54"/>
      <c r="D22" s="54"/>
      <c r="E22" s="55"/>
      <c r="F22" s="55"/>
      <c r="G22" s="55"/>
      <c r="H22" s="55"/>
    </row>
    <row r="23" spans="1:8">
      <c r="A23" s="37"/>
      <c r="B23" s="56"/>
      <c r="C23" s="57"/>
      <c r="D23" s="57"/>
      <c r="E23" s="57"/>
      <c r="F23" s="57"/>
      <c r="G23" s="57"/>
      <c r="H23" s="57"/>
    </row>
    <row r="24" spans="1:8">
      <c r="A24" s="31" t="s">
        <v>8</v>
      </c>
      <c r="B24" s="53"/>
      <c r="C24" s="54"/>
      <c r="D24" s="54"/>
      <c r="E24" s="55"/>
      <c r="F24" s="55"/>
      <c r="G24" s="55"/>
      <c r="H24" s="55"/>
    </row>
    <row r="25" spans="1:8">
      <c r="A25" s="37"/>
      <c r="B25" s="56"/>
      <c r="C25" s="57"/>
      <c r="D25" s="57"/>
      <c r="E25" s="57"/>
      <c r="F25" s="57"/>
      <c r="G25" s="57"/>
      <c r="H25" s="57"/>
    </row>
    <row r="26" spans="1:8">
      <c r="A26" s="31" t="s">
        <v>9</v>
      </c>
      <c r="B26" s="53"/>
      <c r="C26" s="54"/>
      <c r="D26" s="54"/>
      <c r="E26" s="55"/>
      <c r="F26" s="55"/>
      <c r="G26" s="55"/>
      <c r="H26" s="55"/>
    </row>
    <row r="27" spans="1:8">
      <c r="A27" s="37"/>
      <c r="B27" s="56"/>
      <c r="C27" s="57"/>
      <c r="D27" s="57"/>
      <c r="E27" s="57"/>
      <c r="F27" s="57"/>
      <c r="G27" s="57"/>
      <c r="H27" s="57"/>
    </row>
    <row r="28" spans="1:8">
      <c r="A28" s="31" t="s">
        <v>10</v>
      </c>
      <c r="B28" s="53"/>
      <c r="C28" s="54"/>
      <c r="D28" s="54"/>
      <c r="E28" s="55"/>
      <c r="F28" s="55"/>
      <c r="G28" s="55"/>
      <c r="H28" s="55"/>
    </row>
    <row r="29" spans="1:8">
      <c r="A29" s="37"/>
      <c r="B29" s="56"/>
      <c r="C29" s="57"/>
      <c r="D29" s="57"/>
      <c r="E29" s="57"/>
      <c r="F29" s="57"/>
      <c r="G29" s="57"/>
      <c r="H29" s="57"/>
    </row>
    <row r="30" spans="1:8">
      <c r="A30" s="31" t="s">
        <v>11</v>
      </c>
      <c r="B30" s="53"/>
      <c r="C30" s="54"/>
      <c r="D30" s="54"/>
      <c r="E30" s="55"/>
      <c r="F30" s="55"/>
      <c r="G30" s="55"/>
      <c r="H30" s="55"/>
    </row>
    <row r="31" spans="1:8">
      <c r="A31" s="37"/>
      <c r="B31" s="56"/>
      <c r="C31" s="57"/>
      <c r="D31" s="57"/>
      <c r="E31" s="57"/>
      <c r="F31" s="57"/>
      <c r="G31" s="57"/>
      <c r="H31" s="57"/>
    </row>
    <row r="32" spans="1:8">
      <c r="A32" s="31" t="s">
        <v>12</v>
      </c>
      <c r="B32" s="53"/>
      <c r="C32" s="54"/>
      <c r="D32" s="54"/>
      <c r="E32" s="55"/>
      <c r="F32" s="55"/>
      <c r="G32" s="55"/>
      <c r="H32" s="55"/>
    </row>
    <row r="33" spans="1:8">
      <c r="A33" s="37"/>
      <c r="B33" s="56"/>
      <c r="C33" s="57"/>
      <c r="D33" s="57"/>
      <c r="E33" s="57"/>
      <c r="F33" s="57"/>
      <c r="G33" s="57"/>
      <c r="H33" s="57"/>
    </row>
    <row r="34" spans="1:8">
      <c r="A34" s="31" t="s">
        <v>13</v>
      </c>
      <c r="B34" s="53"/>
      <c r="C34" s="54"/>
      <c r="D34" s="54"/>
      <c r="E34" s="55"/>
      <c r="F34" s="55"/>
      <c r="G34" s="55"/>
      <c r="H34" s="55"/>
    </row>
    <row r="35" spans="1:8">
      <c r="A35" s="37"/>
      <c r="B35" s="56"/>
      <c r="C35" s="57"/>
      <c r="D35" s="57"/>
      <c r="E35" s="57"/>
      <c r="F35" s="57"/>
      <c r="G35" s="57"/>
      <c r="H35" s="57"/>
    </row>
    <row r="36" spans="1:8">
      <c r="A36" s="31" t="s">
        <v>14</v>
      </c>
      <c r="B36" s="53"/>
      <c r="C36" s="54"/>
      <c r="D36" s="54"/>
      <c r="E36" s="55"/>
      <c r="F36" s="55"/>
      <c r="G36" s="55"/>
      <c r="H36" s="55"/>
    </row>
    <row r="37" spans="1:8">
      <c r="A37" s="37"/>
      <c r="B37" s="56"/>
      <c r="C37" s="57"/>
      <c r="D37" s="57"/>
      <c r="E37" s="57"/>
      <c r="F37" s="57"/>
      <c r="G37" s="57"/>
      <c r="H37" s="57"/>
    </row>
    <row r="38" spans="1:8">
      <c r="A38" s="58" t="s">
        <v>15</v>
      </c>
      <c r="B38" s="59"/>
      <c r="C38" s="54"/>
      <c r="D38" s="54"/>
      <c r="E38" s="55"/>
      <c r="F38" s="55"/>
      <c r="G38" s="55"/>
      <c r="H38" s="55"/>
    </row>
    <row r="39" spans="1:8">
      <c r="A39" s="58"/>
      <c r="B39" s="59"/>
      <c r="C39" s="71"/>
      <c r="D39" s="71"/>
      <c r="E39" s="71"/>
      <c r="F39" s="71"/>
      <c r="G39" s="57"/>
      <c r="H39" s="57"/>
    </row>
    <row r="40" spans="1:8">
      <c r="A40" s="60" t="s">
        <v>0</v>
      </c>
      <c r="B40" s="61"/>
      <c r="C40" s="62"/>
      <c r="D40" s="62"/>
      <c r="E40" s="63"/>
      <c r="F40" s="63"/>
      <c r="G40" s="63"/>
      <c r="H40" s="63"/>
    </row>
    <row r="41" spans="1:8">
      <c r="A41" s="64"/>
      <c r="B41" s="56"/>
      <c r="C41" s="57"/>
      <c r="D41" s="57"/>
      <c r="E41" s="57"/>
      <c r="F41" s="57"/>
      <c r="G41" s="57"/>
      <c r="H41" s="57"/>
    </row>
  </sheetData>
  <sheetProtection sheet="1" objects="1" scenarios="1" formatCells="0" formatColumns="0" formatRows="0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4097" r:id="rId3" name="CommandButton1">
          <controlPr defaultSize="0" autoLine="0" r:id="rId4">
            <anchor moveWithCells="1" sizeWithCells="1">
              <from>
                <xdr:col>7</xdr:col>
                <xdr:colOff>38100</xdr:colOff>
                <xdr:row>0</xdr:row>
                <xdr:rowOff>57150</xdr:rowOff>
              </from>
              <to>
                <xdr:col>8</xdr:col>
                <xdr:colOff>304800</xdr:colOff>
                <xdr:row>0</xdr:row>
                <xdr:rowOff>361950</xdr:rowOff>
              </to>
            </anchor>
          </controlPr>
        </control>
      </mc:Choice>
      <mc:Fallback>
        <control shapeId="4097" r:id="rId3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rgb="FFFFFF00"/>
  </sheetPr>
  <dimension ref="A1:H41"/>
  <sheetViews>
    <sheetView workbookViewId="0">
      <selection activeCell="E1" sqref="E1"/>
    </sheetView>
  </sheetViews>
  <sheetFormatPr defaultColWidth="8.83203125" defaultRowHeight="12.75"/>
  <cols>
    <col min="1" max="16384" width="8.83203125" style="30"/>
  </cols>
  <sheetData>
    <row r="1" spans="1:8" ht="34.9" customHeight="1">
      <c r="A1" s="26" t="s">
        <v>89</v>
      </c>
      <c r="B1" s="27">
        <v>5</v>
      </c>
      <c r="C1" s="28"/>
      <c r="D1" s="28"/>
      <c r="E1" s="28"/>
      <c r="F1" s="28"/>
      <c r="G1" s="29"/>
      <c r="H1" s="29"/>
    </row>
    <row r="2" spans="1:8">
      <c r="A2" s="31" t="s">
        <v>35</v>
      </c>
      <c r="B2" s="32"/>
      <c r="C2" s="33"/>
      <c r="D2" s="33"/>
      <c r="E2" s="34"/>
      <c r="F2" s="28"/>
      <c r="G2" s="35" t="s">
        <v>41</v>
      </c>
      <c r="H2" s="36">
        <v>2013</v>
      </c>
    </row>
    <row r="3" spans="1:8">
      <c r="A3" s="37" t="s">
        <v>1</v>
      </c>
      <c r="B3" s="38"/>
      <c r="C3" s="39"/>
      <c r="D3" s="39"/>
      <c r="E3" s="40"/>
      <c r="F3" s="28"/>
      <c r="G3" s="29"/>
      <c r="H3" s="29"/>
    </row>
    <row r="4" spans="1:8">
      <c r="A4" s="28"/>
      <c r="B4" s="41"/>
      <c r="C4" s="28"/>
      <c r="D4" s="28"/>
      <c r="E4" s="28"/>
      <c r="F4" s="28"/>
      <c r="G4" s="29"/>
      <c r="H4" s="29"/>
    </row>
    <row r="5" spans="1:8" ht="22.5">
      <c r="A5" s="42"/>
      <c r="B5" s="43"/>
      <c r="C5" s="44" t="s">
        <v>48</v>
      </c>
      <c r="D5" s="44" t="s">
        <v>50</v>
      </c>
      <c r="E5" s="45" t="s">
        <v>54</v>
      </c>
      <c r="F5" s="46" t="s">
        <v>74</v>
      </c>
      <c r="G5" s="47" t="s">
        <v>55</v>
      </c>
      <c r="H5" s="48" t="s">
        <v>75</v>
      </c>
    </row>
    <row r="6" spans="1:8">
      <c r="A6" s="42"/>
      <c r="B6" s="42"/>
      <c r="C6" s="28"/>
      <c r="D6" s="28"/>
      <c r="E6" s="28"/>
      <c r="F6" s="28"/>
      <c r="G6" s="28"/>
      <c r="H6" s="28"/>
    </row>
    <row r="7" spans="1:8">
      <c r="A7" s="49" t="s">
        <v>90</v>
      </c>
      <c r="B7" s="50"/>
      <c r="C7" s="51"/>
      <c r="D7" s="51"/>
      <c r="E7" s="51"/>
      <c r="F7" s="51"/>
      <c r="G7" s="52"/>
      <c r="H7" s="52"/>
    </row>
    <row r="8" spans="1:8">
      <c r="A8" s="31" t="s">
        <v>2</v>
      </c>
      <c r="B8" s="53"/>
      <c r="C8" s="54"/>
      <c r="D8" s="54"/>
      <c r="E8" s="55"/>
      <c r="F8" s="55"/>
      <c r="G8" s="55"/>
      <c r="H8" s="55"/>
    </row>
    <row r="9" spans="1:8">
      <c r="A9" s="37"/>
      <c r="B9" s="56"/>
      <c r="C9" s="57"/>
      <c r="D9" s="57"/>
      <c r="E9" s="57"/>
      <c r="F9" s="57"/>
      <c r="G9" s="57"/>
      <c r="H9" s="57"/>
    </row>
    <row r="10" spans="1:8">
      <c r="A10" s="31" t="s">
        <v>3</v>
      </c>
      <c r="B10" s="53"/>
      <c r="C10" s="54"/>
      <c r="D10" s="54"/>
      <c r="E10" s="55"/>
      <c r="F10" s="55"/>
      <c r="G10" s="55"/>
      <c r="H10" s="55"/>
    </row>
    <row r="11" spans="1:8">
      <c r="A11" s="37"/>
      <c r="B11" s="56"/>
      <c r="C11" s="57"/>
      <c r="D11" s="57"/>
      <c r="E11" s="57"/>
      <c r="F11" s="57"/>
      <c r="G11" s="57"/>
      <c r="H11" s="57"/>
    </row>
    <row r="12" spans="1:8">
      <c r="A12" s="31" t="s">
        <v>4</v>
      </c>
      <c r="B12" s="53"/>
      <c r="C12" s="54"/>
      <c r="D12" s="54"/>
      <c r="E12" s="55"/>
      <c r="F12" s="55"/>
      <c r="G12" s="55"/>
      <c r="H12" s="55"/>
    </row>
    <row r="13" spans="1:8">
      <c r="A13" s="37"/>
      <c r="B13" s="56"/>
      <c r="C13" s="57"/>
      <c r="D13" s="57"/>
      <c r="E13" s="57"/>
      <c r="F13" s="57"/>
      <c r="G13" s="57"/>
      <c r="H13" s="57"/>
    </row>
    <row r="14" spans="1:8">
      <c r="A14" s="31" t="s">
        <v>5</v>
      </c>
      <c r="B14" s="53"/>
      <c r="C14" s="54"/>
      <c r="D14" s="54"/>
      <c r="E14" s="55"/>
      <c r="F14" s="55"/>
      <c r="G14" s="55"/>
      <c r="H14" s="55"/>
    </row>
    <row r="15" spans="1:8">
      <c r="A15" s="37"/>
      <c r="B15" s="56"/>
      <c r="C15" s="57"/>
      <c r="D15" s="57"/>
      <c r="E15" s="57"/>
      <c r="F15" s="57"/>
      <c r="G15" s="57"/>
      <c r="H15" s="57"/>
    </row>
    <row r="16" spans="1:8">
      <c r="A16" s="58" t="s">
        <v>6</v>
      </c>
      <c r="B16" s="59"/>
      <c r="C16" s="54"/>
      <c r="D16" s="54"/>
      <c r="E16" s="55"/>
      <c r="F16" s="55"/>
      <c r="G16" s="55"/>
      <c r="H16" s="55"/>
    </row>
    <row r="17" spans="1:8">
      <c r="A17" s="58"/>
      <c r="B17" s="59"/>
      <c r="C17" s="57"/>
      <c r="D17" s="57"/>
      <c r="E17" s="57"/>
      <c r="F17" s="57"/>
      <c r="G17" s="57"/>
      <c r="H17" s="57"/>
    </row>
    <row r="18" spans="1:8">
      <c r="A18" s="60" t="s">
        <v>0</v>
      </c>
      <c r="B18" s="61"/>
      <c r="C18" s="62"/>
      <c r="D18" s="62"/>
      <c r="E18" s="63"/>
      <c r="F18" s="63"/>
      <c r="G18" s="63"/>
      <c r="H18" s="63"/>
    </row>
    <row r="19" spans="1:8">
      <c r="A19" s="64"/>
      <c r="B19" s="56"/>
      <c r="C19" s="57"/>
      <c r="D19" s="57"/>
      <c r="E19" s="57"/>
      <c r="F19" s="57"/>
      <c r="G19" s="57"/>
      <c r="H19" s="57"/>
    </row>
    <row r="20" spans="1:8">
      <c r="A20" s="65"/>
      <c r="B20" s="66"/>
      <c r="C20" s="67"/>
      <c r="D20" s="67"/>
      <c r="E20" s="67"/>
      <c r="F20" s="67"/>
      <c r="G20" s="68"/>
      <c r="H20" s="68"/>
    </row>
    <row r="21" spans="1:8">
      <c r="A21" s="49" t="s">
        <v>91</v>
      </c>
      <c r="B21" s="69"/>
      <c r="C21" s="70"/>
      <c r="D21" s="70"/>
      <c r="E21" s="70"/>
      <c r="F21" s="70"/>
      <c r="G21" s="70"/>
      <c r="H21" s="70"/>
    </row>
    <row r="22" spans="1:8">
      <c r="A22" s="31" t="s">
        <v>7</v>
      </c>
      <c r="B22" s="53"/>
      <c r="C22" s="54"/>
      <c r="D22" s="54"/>
      <c r="E22" s="55"/>
      <c r="F22" s="55"/>
      <c r="G22" s="55"/>
      <c r="H22" s="55"/>
    </row>
    <row r="23" spans="1:8">
      <c r="A23" s="37"/>
      <c r="B23" s="56"/>
      <c r="C23" s="57"/>
      <c r="D23" s="57"/>
      <c r="E23" s="57"/>
      <c r="F23" s="57"/>
      <c r="G23" s="57"/>
      <c r="H23" s="57"/>
    </row>
    <row r="24" spans="1:8">
      <c r="A24" s="31" t="s">
        <v>8</v>
      </c>
      <c r="B24" s="53"/>
      <c r="C24" s="54"/>
      <c r="D24" s="54"/>
      <c r="E24" s="55"/>
      <c r="F24" s="55"/>
      <c r="G24" s="55"/>
      <c r="H24" s="55"/>
    </row>
    <row r="25" spans="1:8">
      <c r="A25" s="37"/>
      <c r="B25" s="56"/>
      <c r="C25" s="57"/>
      <c r="D25" s="57"/>
      <c r="E25" s="57"/>
      <c r="F25" s="57"/>
      <c r="G25" s="57"/>
      <c r="H25" s="57"/>
    </row>
    <row r="26" spans="1:8">
      <c r="A26" s="31" t="s">
        <v>9</v>
      </c>
      <c r="B26" s="53"/>
      <c r="C26" s="54"/>
      <c r="D26" s="54"/>
      <c r="E26" s="55"/>
      <c r="F26" s="55"/>
      <c r="G26" s="55"/>
      <c r="H26" s="55"/>
    </row>
    <row r="27" spans="1:8">
      <c r="A27" s="37"/>
      <c r="B27" s="56"/>
      <c r="C27" s="57"/>
      <c r="D27" s="57"/>
      <c r="E27" s="57"/>
      <c r="F27" s="57"/>
      <c r="G27" s="57"/>
      <c r="H27" s="57"/>
    </row>
    <row r="28" spans="1:8">
      <c r="A28" s="31" t="s">
        <v>10</v>
      </c>
      <c r="B28" s="53"/>
      <c r="C28" s="54"/>
      <c r="D28" s="54"/>
      <c r="E28" s="55"/>
      <c r="F28" s="55"/>
      <c r="G28" s="55"/>
      <c r="H28" s="55"/>
    </row>
    <row r="29" spans="1:8">
      <c r="A29" s="37"/>
      <c r="B29" s="56"/>
      <c r="C29" s="57"/>
      <c r="D29" s="57"/>
      <c r="E29" s="57"/>
      <c r="F29" s="57"/>
      <c r="G29" s="57"/>
      <c r="H29" s="57"/>
    </row>
    <row r="30" spans="1:8">
      <c r="A30" s="31" t="s">
        <v>11</v>
      </c>
      <c r="B30" s="53"/>
      <c r="C30" s="54"/>
      <c r="D30" s="54"/>
      <c r="E30" s="55"/>
      <c r="F30" s="55"/>
      <c r="G30" s="55"/>
      <c r="H30" s="55"/>
    </row>
    <row r="31" spans="1:8">
      <c r="A31" s="37"/>
      <c r="B31" s="56"/>
      <c r="C31" s="57"/>
      <c r="D31" s="57"/>
      <c r="E31" s="57"/>
      <c r="F31" s="57"/>
      <c r="G31" s="57"/>
      <c r="H31" s="57"/>
    </row>
    <row r="32" spans="1:8">
      <c r="A32" s="31" t="s">
        <v>12</v>
      </c>
      <c r="B32" s="53"/>
      <c r="C32" s="54"/>
      <c r="D32" s="54"/>
      <c r="E32" s="55"/>
      <c r="F32" s="55"/>
      <c r="G32" s="55"/>
      <c r="H32" s="55"/>
    </row>
    <row r="33" spans="1:8">
      <c r="A33" s="37"/>
      <c r="B33" s="56"/>
      <c r="C33" s="57"/>
      <c r="D33" s="57"/>
      <c r="E33" s="57"/>
      <c r="F33" s="57"/>
      <c r="G33" s="57"/>
      <c r="H33" s="57"/>
    </row>
    <row r="34" spans="1:8">
      <c r="A34" s="31" t="s">
        <v>13</v>
      </c>
      <c r="B34" s="53"/>
      <c r="C34" s="54"/>
      <c r="D34" s="54"/>
      <c r="E34" s="55"/>
      <c r="F34" s="55"/>
      <c r="G34" s="55"/>
      <c r="H34" s="55"/>
    </row>
    <row r="35" spans="1:8">
      <c r="A35" s="37"/>
      <c r="B35" s="56"/>
      <c r="C35" s="57"/>
      <c r="D35" s="57"/>
      <c r="E35" s="57"/>
      <c r="F35" s="57"/>
      <c r="G35" s="57"/>
      <c r="H35" s="57"/>
    </row>
    <row r="36" spans="1:8">
      <c r="A36" s="31" t="s">
        <v>14</v>
      </c>
      <c r="B36" s="53"/>
      <c r="C36" s="54"/>
      <c r="D36" s="54"/>
      <c r="E36" s="55"/>
      <c r="F36" s="55"/>
      <c r="G36" s="55"/>
      <c r="H36" s="55"/>
    </row>
    <row r="37" spans="1:8">
      <c r="A37" s="37"/>
      <c r="B37" s="56"/>
      <c r="C37" s="57"/>
      <c r="D37" s="57"/>
      <c r="E37" s="57"/>
      <c r="F37" s="57"/>
      <c r="G37" s="57"/>
      <c r="H37" s="57"/>
    </row>
    <row r="38" spans="1:8">
      <c r="A38" s="58" t="s">
        <v>15</v>
      </c>
      <c r="B38" s="59"/>
      <c r="C38" s="54"/>
      <c r="D38" s="54"/>
      <c r="E38" s="55"/>
      <c r="F38" s="55"/>
      <c r="G38" s="55"/>
      <c r="H38" s="55"/>
    </row>
    <row r="39" spans="1:8">
      <c r="A39" s="58"/>
      <c r="B39" s="59"/>
      <c r="C39" s="71"/>
      <c r="D39" s="71"/>
      <c r="E39" s="71"/>
      <c r="F39" s="71"/>
      <c r="G39" s="57"/>
      <c r="H39" s="57"/>
    </row>
    <row r="40" spans="1:8">
      <c r="A40" s="60" t="s">
        <v>0</v>
      </c>
      <c r="B40" s="61"/>
      <c r="C40" s="62"/>
      <c r="D40" s="62"/>
      <c r="E40" s="63"/>
      <c r="F40" s="63"/>
      <c r="G40" s="63"/>
      <c r="H40" s="63"/>
    </row>
    <row r="41" spans="1:8">
      <c r="A41" s="64"/>
      <c r="B41" s="56"/>
      <c r="C41" s="57"/>
      <c r="D41" s="57"/>
      <c r="E41" s="57"/>
      <c r="F41" s="57"/>
      <c r="G41" s="57"/>
      <c r="H41" s="57"/>
    </row>
  </sheetData>
  <sheetProtection sheet="1" objects="1" scenarios="1" formatCells="0" formatColumns="0" formatRows="0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5121" r:id="rId3" name="CommandButton1">
          <controlPr defaultSize="0" autoLine="0" r:id="rId4">
            <anchor moveWithCells="1" sizeWithCells="1">
              <from>
                <xdr:col>7</xdr:col>
                <xdr:colOff>38100</xdr:colOff>
                <xdr:row>0</xdr:row>
                <xdr:rowOff>57150</xdr:rowOff>
              </from>
              <to>
                <xdr:col>8</xdr:col>
                <xdr:colOff>304800</xdr:colOff>
                <xdr:row>0</xdr:row>
                <xdr:rowOff>361950</xdr:rowOff>
              </to>
            </anchor>
          </controlPr>
        </control>
      </mc:Choice>
      <mc:Fallback>
        <control shapeId="5121" r:id="rId3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5" tint="0.79998168889431442"/>
    <pageSetUpPr fitToPage="1"/>
  </sheetPr>
  <dimension ref="A1:H85"/>
  <sheetViews>
    <sheetView zoomScale="120" zoomScaleNormal="120" workbookViewId="0">
      <selection activeCell="B17" sqref="B17:C18"/>
    </sheetView>
  </sheetViews>
  <sheetFormatPr defaultRowHeight="11.25"/>
  <cols>
    <col min="1" max="1" width="17.33203125" style="28" customWidth="1"/>
    <col min="2" max="8" width="8.6640625" style="28" customWidth="1"/>
    <col min="9" max="26" width="8.6640625" style="29" customWidth="1"/>
    <col min="27" max="16384" width="9.33203125" style="29"/>
  </cols>
  <sheetData>
    <row r="1" spans="1:8" ht="34.9" customHeight="1"/>
    <row r="2" spans="1:8" ht="12.75" customHeight="1">
      <c r="A2" s="31" t="s">
        <v>35</v>
      </c>
      <c r="B2" s="32" t="s">
        <v>46</v>
      </c>
      <c r="C2" s="33"/>
      <c r="D2" s="33"/>
      <c r="E2" s="34"/>
      <c r="G2" s="35" t="s">
        <v>41</v>
      </c>
      <c r="H2" s="36">
        <v>2014</v>
      </c>
    </row>
    <row r="3" spans="1:8" ht="12.75" customHeight="1">
      <c r="A3" s="37" t="s">
        <v>1</v>
      </c>
      <c r="B3" s="38" t="s">
        <v>47</v>
      </c>
      <c r="C3" s="39"/>
      <c r="D3" s="39"/>
      <c r="E3" s="40"/>
    </row>
    <row r="4" spans="1:8" s="72" customFormat="1"/>
    <row r="5" spans="1:8" ht="24.75" customHeight="1">
      <c r="A5" s="42"/>
      <c r="B5" s="43"/>
      <c r="C5" s="73" t="s">
        <v>48</v>
      </c>
      <c r="D5" s="73" t="s">
        <v>50</v>
      </c>
      <c r="E5" s="74" t="s">
        <v>54</v>
      </c>
      <c r="F5" s="74" t="s">
        <v>74</v>
      </c>
      <c r="G5" s="74" t="s">
        <v>96</v>
      </c>
      <c r="H5" s="48" t="s">
        <v>75</v>
      </c>
    </row>
    <row r="6" spans="1:8">
      <c r="A6" s="42"/>
      <c r="B6" s="42"/>
    </row>
    <row r="7" spans="1:8">
      <c r="A7" s="49" t="s">
        <v>42</v>
      </c>
      <c r="B7" s="50"/>
      <c r="C7" s="51"/>
      <c r="D7" s="51"/>
      <c r="E7" s="51"/>
      <c r="F7" s="51"/>
      <c r="G7" s="51"/>
      <c r="H7" s="51"/>
    </row>
    <row r="8" spans="1:8">
      <c r="A8" s="31" t="s">
        <v>2</v>
      </c>
      <c r="B8" s="53"/>
      <c r="C8" s="75">
        <v>9301</v>
      </c>
      <c r="D8" s="75">
        <v>9820</v>
      </c>
      <c r="E8" s="76">
        <v>10058</v>
      </c>
      <c r="F8" s="76">
        <v>9569</v>
      </c>
      <c r="G8" s="76">
        <v>9253</v>
      </c>
      <c r="H8" s="76">
        <v>9971</v>
      </c>
    </row>
    <row r="9" spans="1:8">
      <c r="A9" s="37"/>
      <c r="B9" s="56"/>
      <c r="C9" s="57"/>
      <c r="D9" s="57">
        <f>D8/C8-1</f>
        <v>5.5800451564347986E-2</v>
      </c>
      <c r="E9" s="57">
        <f>E8/D8-1</f>
        <v>2.4236252545824843E-2</v>
      </c>
      <c r="F9" s="57">
        <f>F8/E8-1</f>
        <v>-4.8618015510041745E-2</v>
      </c>
      <c r="G9" s="57">
        <f>G8/F8-1</f>
        <v>-3.3023304420524591E-2</v>
      </c>
      <c r="H9" s="57">
        <f>H8/G8-1</f>
        <v>7.7596455203717607E-2</v>
      </c>
    </row>
    <row r="10" spans="1:8">
      <c r="A10" s="31" t="s">
        <v>3</v>
      </c>
      <c r="B10" s="53"/>
      <c r="C10" s="54">
        <v>4199</v>
      </c>
      <c r="D10" s="54">
        <f>3922-50</f>
        <v>3872</v>
      </c>
      <c r="E10" s="55">
        <v>3815</v>
      </c>
      <c r="F10" s="55">
        <v>4164</v>
      </c>
      <c r="G10" s="55">
        <v>3787</v>
      </c>
      <c r="H10" s="55">
        <v>4759</v>
      </c>
    </row>
    <row r="11" spans="1:8">
      <c r="A11" s="37"/>
      <c r="B11" s="56"/>
      <c r="C11" s="57"/>
      <c r="D11" s="57">
        <f>D10/C10-1</f>
        <v>-7.7875684686830149E-2</v>
      </c>
      <c r="E11" s="57">
        <f>E10/D10-1</f>
        <v>-1.4721074380165344E-2</v>
      </c>
      <c r="F11" s="57">
        <f>F10/E10-1</f>
        <v>9.1480996068151965E-2</v>
      </c>
      <c r="G11" s="57">
        <f>G10/F10-1</f>
        <v>-9.0537944284342031E-2</v>
      </c>
      <c r="H11" s="57">
        <f>H10/G10-1</f>
        <v>0.25666754687087412</v>
      </c>
    </row>
    <row r="12" spans="1:8">
      <c r="A12" s="31" t="s">
        <v>4</v>
      </c>
      <c r="B12" s="53"/>
      <c r="C12" s="54">
        <v>4142</v>
      </c>
      <c r="D12" s="54">
        <v>4937</v>
      </c>
      <c r="E12" s="55">
        <v>6312</v>
      </c>
      <c r="F12" s="55">
        <v>4390</v>
      </c>
      <c r="G12" s="55">
        <v>4219</v>
      </c>
      <c r="H12" s="55">
        <v>4377</v>
      </c>
    </row>
    <row r="13" spans="1:8">
      <c r="A13" s="37"/>
      <c r="B13" s="56"/>
      <c r="C13" s="57"/>
      <c r="D13" s="57">
        <f>D12/C12-1</f>
        <v>0.19193626267503627</v>
      </c>
      <c r="E13" s="57">
        <f>E12/D12-1</f>
        <v>0.27850921612315171</v>
      </c>
      <c r="F13" s="57">
        <f>F12/E12-1</f>
        <v>-0.30449936628643848</v>
      </c>
      <c r="G13" s="57">
        <f>G12/F12-1</f>
        <v>-3.8952164009111612E-2</v>
      </c>
      <c r="H13" s="57">
        <f>H12/G12-1</f>
        <v>3.7449632614363626E-2</v>
      </c>
    </row>
    <row r="14" spans="1:8">
      <c r="A14" s="31" t="s">
        <v>5</v>
      </c>
      <c r="B14" s="53"/>
      <c r="C14" s="54">
        <v>1797</v>
      </c>
      <c r="D14" s="54">
        <v>2316</v>
      </c>
      <c r="E14" s="55">
        <v>2865</v>
      </c>
      <c r="F14" s="55">
        <v>2769</v>
      </c>
      <c r="G14" s="55">
        <v>2573</v>
      </c>
      <c r="H14" s="55">
        <v>2564</v>
      </c>
    </row>
    <row r="15" spans="1:8">
      <c r="A15" s="37"/>
      <c r="B15" s="56"/>
      <c r="C15" s="57"/>
      <c r="D15" s="57">
        <f>D14/C14-1</f>
        <v>0.28881469115191982</v>
      </c>
      <c r="E15" s="57">
        <f>E14/D14-1</f>
        <v>0.23704663212435229</v>
      </c>
      <c r="F15" s="57">
        <f>F14/E14-1</f>
        <v>-3.350785340314133E-2</v>
      </c>
      <c r="G15" s="57">
        <f>G14/F14-1</f>
        <v>-7.078367641747918E-2</v>
      </c>
      <c r="H15" s="57">
        <f>H14/G14-1</f>
        <v>-3.497862417411568E-3</v>
      </c>
    </row>
    <row r="16" spans="1:8">
      <c r="A16" s="58" t="s">
        <v>6</v>
      </c>
      <c r="B16" s="59"/>
      <c r="C16" s="54"/>
      <c r="D16" s="54"/>
      <c r="E16" s="55"/>
      <c r="F16" s="55"/>
      <c r="G16" s="55"/>
      <c r="H16" s="55"/>
    </row>
    <row r="17" spans="1:8">
      <c r="A17" s="58"/>
      <c r="B17" s="59"/>
      <c r="C17" s="57"/>
      <c r="D17" s="57"/>
      <c r="E17" s="57"/>
      <c r="F17" s="57"/>
      <c r="G17" s="57"/>
      <c r="H17" s="57"/>
    </row>
    <row r="18" spans="1:8" s="77" customFormat="1">
      <c r="A18" s="60" t="s">
        <v>0</v>
      </c>
      <c r="B18" s="61"/>
      <c r="C18" s="62">
        <f t="shared" ref="C18:H18" si="0">C8+C10+C12+C14+C16</f>
        <v>19439</v>
      </c>
      <c r="D18" s="62">
        <f t="shared" si="0"/>
        <v>20945</v>
      </c>
      <c r="E18" s="63">
        <f t="shared" si="0"/>
        <v>23050</v>
      </c>
      <c r="F18" s="63">
        <f t="shared" si="0"/>
        <v>20892</v>
      </c>
      <c r="G18" s="63">
        <f t="shared" si="0"/>
        <v>19832</v>
      </c>
      <c r="H18" s="63">
        <f t="shared" si="0"/>
        <v>21671</v>
      </c>
    </row>
    <row r="19" spans="1:8">
      <c r="A19" s="64"/>
      <c r="B19" s="56"/>
      <c r="C19" s="57"/>
      <c r="D19" s="57">
        <f>D18/C18-1</f>
        <v>7.7473121045321225E-2</v>
      </c>
      <c r="E19" s="57">
        <f>E18/D18-1</f>
        <v>0.10050131296252096</v>
      </c>
      <c r="F19" s="57">
        <f>F18/E18-1</f>
        <v>-9.3622559652928428E-2</v>
      </c>
      <c r="G19" s="57">
        <f>G18/F18-1</f>
        <v>-5.0737124258089183E-2</v>
      </c>
      <c r="H19" s="57">
        <f>H18/G18-1</f>
        <v>9.2728922952803661E-2</v>
      </c>
    </row>
    <row r="20" spans="1:8">
      <c r="A20" s="65"/>
      <c r="B20" s="66"/>
      <c r="C20" s="67"/>
      <c r="D20" s="67"/>
      <c r="E20" s="67"/>
      <c r="F20" s="67"/>
      <c r="G20" s="67"/>
      <c r="H20" s="67"/>
    </row>
    <row r="21" spans="1:8">
      <c r="A21" s="49" t="s">
        <v>43</v>
      </c>
      <c r="B21" s="69"/>
      <c r="C21" s="70"/>
      <c r="D21" s="70"/>
      <c r="E21" s="70"/>
      <c r="F21" s="70"/>
      <c r="G21" s="70"/>
      <c r="H21" s="70"/>
    </row>
    <row r="22" spans="1:8">
      <c r="A22" s="31" t="s">
        <v>7</v>
      </c>
      <c r="B22" s="53"/>
      <c r="C22" s="55">
        <v>13413</v>
      </c>
      <c r="D22" s="55">
        <f>15327-50</f>
        <v>15277</v>
      </c>
      <c r="E22" s="55">
        <v>20786</v>
      </c>
      <c r="F22" s="55">
        <v>18841</v>
      </c>
      <c r="G22" s="55">
        <v>17886</v>
      </c>
      <c r="H22" s="55">
        <v>19544</v>
      </c>
    </row>
    <row r="23" spans="1:8">
      <c r="A23" s="37"/>
      <c r="B23" s="56"/>
      <c r="C23" s="78"/>
      <c r="D23" s="78">
        <f>D22/C22-1</f>
        <v>0.13896965630358604</v>
      </c>
      <c r="E23" s="78">
        <f>E22/D22-1</f>
        <v>0.36060744910649989</v>
      </c>
      <c r="F23" s="78">
        <f>F22/E22-1</f>
        <v>-9.357259694024822E-2</v>
      </c>
      <c r="G23" s="78">
        <f>G22/F22-1</f>
        <v>-5.0687330821081678E-2</v>
      </c>
      <c r="H23" s="78">
        <f>H22/G22-1</f>
        <v>9.2698199709269735E-2</v>
      </c>
    </row>
    <row r="24" spans="1:8">
      <c r="A24" s="31" t="s">
        <v>8</v>
      </c>
      <c r="B24" s="53"/>
      <c r="C24" s="55">
        <v>1166</v>
      </c>
      <c r="D24" s="55">
        <v>1102</v>
      </c>
      <c r="E24" s="55">
        <v>607</v>
      </c>
      <c r="F24" s="55">
        <v>550</v>
      </c>
      <c r="G24" s="55">
        <v>523</v>
      </c>
      <c r="H24" s="55">
        <v>570</v>
      </c>
    </row>
    <row r="25" spans="1:8">
      <c r="A25" s="37"/>
      <c r="B25" s="56"/>
      <c r="C25" s="78"/>
      <c r="D25" s="78">
        <f>D24/C24-1</f>
        <v>-5.4888507718696355E-2</v>
      </c>
      <c r="E25" s="78">
        <f>E24/D24-1</f>
        <v>-0.44918330308529941</v>
      </c>
      <c r="F25" s="78">
        <f>F24/E24-1</f>
        <v>-9.3904448105436522E-2</v>
      </c>
      <c r="G25" s="78">
        <f>G24/F24-1</f>
        <v>-4.9090909090909074E-2</v>
      </c>
      <c r="H25" s="78">
        <f>H24/G24-1</f>
        <v>8.9866156787762996E-2</v>
      </c>
    </row>
    <row r="26" spans="1:8">
      <c r="A26" s="31" t="s">
        <v>9</v>
      </c>
      <c r="B26" s="53"/>
      <c r="C26" s="55">
        <v>972</v>
      </c>
      <c r="D26" s="55">
        <v>892</v>
      </c>
      <c r="E26" s="55">
        <v>700</v>
      </c>
      <c r="F26" s="55">
        <v>634</v>
      </c>
      <c r="G26" s="55">
        <v>602</v>
      </c>
      <c r="H26" s="55">
        <v>658</v>
      </c>
    </row>
    <row r="27" spans="1:8">
      <c r="A27" s="37"/>
      <c r="B27" s="56"/>
      <c r="C27" s="78"/>
      <c r="D27" s="78">
        <f>D26/C26-1</f>
        <v>-8.2304526748971152E-2</v>
      </c>
      <c r="E27" s="78">
        <f>E26/D26-1</f>
        <v>-0.2152466367713004</v>
      </c>
      <c r="F27" s="78">
        <f>F26/E26-1</f>
        <v>-9.4285714285714306E-2</v>
      </c>
      <c r="G27" s="78">
        <f>G26/F26-1</f>
        <v>-5.0473186119873836E-2</v>
      </c>
      <c r="H27" s="78">
        <f>H26/G26-1</f>
        <v>9.3023255813953432E-2</v>
      </c>
    </row>
    <row r="28" spans="1:8">
      <c r="A28" s="31" t="s">
        <v>10</v>
      </c>
      <c r="B28" s="53"/>
      <c r="C28" s="55">
        <v>3888</v>
      </c>
      <c r="D28" s="55">
        <v>3674</v>
      </c>
      <c r="E28" s="55">
        <v>957</v>
      </c>
      <c r="F28" s="55">
        <v>867</v>
      </c>
      <c r="G28" s="55">
        <v>821</v>
      </c>
      <c r="H28" s="55">
        <v>899</v>
      </c>
    </row>
    <row r="29" spans="1:8">
      <c r="A29" s="37"/>
      <c r="B29" s="56"/>
      <c r="C29" s="57"/>
      <c r="D29" s="57">
        <f>D28/C28-1</f>
        <v>-5.5041152263374471E-2</v>
      </c>
      <c r="E29" s="57">
        <f>E28/D28-1</f>
        <v>-0.73952095808383234</v>
      </c>
      <c r="F29" s="57">
        <f>F28/E28-1</f>
        <v>-9.404388714733547E-2</v>
      </c>
      <c r="G29" s="57">
        <f>G28/F28-1</f>
        <v>-5.3056516724336755E-2</v>
      </c>
      <c r="H29" s="57">
        <f>H28/G28-1</f>
        <v>9.5006090133982868E-2</v>
      </c>
    </row>
    <row r="30" spans="1:8">
      <c r="A30" s="31" t="s">
        <v>11</v>
      </c>
      <c r="B30" s="53"/>
      <c r="C30" s="54"/>
      <c r="D30" s="54"/>
      <c r="E30" s="55"/>
      <c r="F30" s="55"/>
      <c r="G30" s="55"/>
      <c r="H30" s="55"/>
    </row>
    <row r="31" spans="1:8">
      <c r="A31" s="37"/>
      <c r="B31" s="56"/>
      <c r="C31" s="57"/>
      <c r="D31" s="57"/>
      <c r="E31" s="57"/>
      <c r="F31" s="57"/>
      <c r="G31" s="57"/>
      <c r="H31" s="57"/>
    </row>
    <row r="32" spans="1:8">
      <c r="A32" s="31" t="s">
        <v>12</v>
      </c>
      <c r="B32" s="53"/>
      <c r="C32" s="54"/>
      <c r="D32" s="54"/>
      <c r="E32" s="55"/>
      <c r="F32" s="55"/>
      <c r="G32" s="55"/>
      <c r="H32" s="55"/>
    </row>
    <row r="33" spans="1:8">
      <c r="A33" s="37"/>
      <c r="B33" s="56"/>
      <c r="C33" s="57"/>
      <c r="D33" s="57"/>
      <c r="E33" s="57"/>
      <c r="F33" s="57"/>
      <c r="G33" s="57"/>
      <c r="H33" s="57"/>
    </row>
    <row r="34" spans="1:8">
      <c r="A34" s="31" t="s">
        <v>13</v>
      </c>
      <c r="B34" s="53"/>
      <c r="C34" s="55"/>
      <c r="D34" s="55"/>
      <c r="E34" s="55"/>
      <c r="F34" s="55"/>
      <c r="G34" s="55"/>
      <c r="H34" s="55"/>
    </row>
    <row r="35" spans="1:8">
      <c r="A35" s="37"/>
      <c r="B35" s="56"/>
      <c r="C35" s="57"/>
      <c r="D35" s="57"/>
      <c r="E35" s="57"/>
      <c r="F35" s="57"/>
      <c r="G35" s="57"/>
      <c r="H35" s="57"/>
    </row>
    <row r="36" spans="1:8">
      <c r="A36" s="31" t="s">
        <v>14</v>
      </c>
      <c r="B36" s="53"/>
      <c r="C36" s="54"/>
      <c r="D36" s="54"/>
      <c r="E36" s="55"/>
      <c r="F36" s="55"/>
      <c r="G36" s="55"/>
      <c r="H36" s="55"/>
    </row>
    <row r="37" spans="1:8">
      <c r="A37" s="37"/>
      <c r="B37" s="56"/>
      <c r="C37" s="57"/>
      <c r="D37" s="57"/>
      <c r="E37" s="57"/>
      <c r="F37" s="57"/>
      <c r="G37" s="57"/>
      <c r="H37" s="57"/>
    </row>
    <row r="38" spans="1:8">
      <c r="A38" s="58" t="s">
        <v>15</v>
      </c>
      <c r="B38" s="59"/>
      <c r="C38" s="79"/>
      <c r="D38" s="79"/>
      <c r="E38" s="80"/>
      <c r="F38" s="80"/>
      <c r="G38" s="80"/>
      <c r="H38" s="80"/>
    </row>
    <row r="39" spans="1:8">
      <c r="A39" s="58"/>
      <c r="B39" s="59"/>
      <c r="C39" s="57"/>
      <c r="D39" s="57"/>
      <c r="E39" s="57"/>
      <c r="F39" s="57"/>
      <c r="G39" s="57"/>
      <c r="H39" s="57"/>
    </row>
    <row r="40" spans="1:8">
      <c r="A40" s="60" t="s">
        <v>0</v>
      </c>
      <c r="B40" s="61"/>
      <c r="C40" s="62">
        <f t="shared" ref="C40:H40" si="1">C22+C24+C26+C28+C30+C32+C34+C36+C38</f>
        <v>19439</v>
      </c>
      <c r="D40" s="62">
        <f t="shared" si="1"/>
        <v>20945</v>
      </c>
      <c r="E40" s="63">
        <f t="shared" si="1"/>
        <v>23050</v>
      </c>
      <c r="F40" s="63">
        <f t="shared" si="1"/>
        <v>20892</v>
      </c>
      <c r="G40" s="63">
        <f t="shared" si="1"/>
        <v>19832</v>
      </c>
      <c r="H40" s="63">
        <f t="shared" si="1"/>
        <v>21671</v>
      </c>
    </row>
    <row r="41" spans="1:8">
      <c r="A41" s="64"/>
      <c r="B41" s="56"/>
      <c r="C41" s="57"/>
      <c r="D41" s="57">
        <f>D40/C40-1</f>
        <v>7.7473121045321225E-2</v>
      </c>
      <c r="E41" s="57">
        <f>E40/D40-1</f>
        <v>0.10050131296252096</v>
      </c>
      <c r="F41" s="57">
        <f>F40/E40-1</f>
        <v>-9.3622559652928428E-2</v>
      </c>
      <c r="G41" s="57">
        <f>G40/F40-1</f>
        <v>-5.0737124258089183E-2</v>
      </c>
      <c r="H41" s="57">
        <f>H40/G40-1</f>
        <v>9.2728922952803661E-2</v>
      </c>
    </row>
    <row r="42" spans="1:8" s="72" customFormat="1" ht="4.5" customHeight="1">
      <c r="A42" s="81"/>
      <c r="B42" s="81"/>
      <c r="C42" s="82"/>
      <c r="D42" s="82"/>
      <c r="E42" s="82"/>
      <c r="F42" s="82"/>
      <c r="G42" s="82"/>
      <c r="H42" s="82"/>
    </row>
    <row r="43" spans="1:8" s="72" customFormat="1">
      <c r="A43" s="83" t="s">
        <v>44</v>
      </c>
      <c r="B43" s="84"/>
      <c r="C43" s="85"/>
      <c r="D43" s="85"/>
      <c r="E43" s="85"/>
      <c r="F43" s="85"/>
      <c r="G43" s="85"/>
      <c r="H43" s="85"/>
    </row>
    <row r="44" spans="1:8" s="72" customFormat="1" ht="12.75" customHeight="1">
      <c r="A44" s="86" t="s">
        <v>40</v>
      </c>
      <c r="B44" s="87"/>
      <c r="C44" s="88">
        <v>0</v>
      </c>
      <c r="D44" s="88">
        <v>-1.6E-2</v>
      </c>
      <c r="E44" s="88">
        <v>1.2E-2</v>
      </c>
      <c r="F44" s="88">
        <v>1.9E-2</v>
      </c>
      <c r="G44" s="88">
        <v>5.0000000000000001E-3</v>
      </c>
      <c r="H44" s="88">
        <v>6.0000000000000001E-3</v>
      </c>
    </row>
    <row r="45" spans="1:8" s="72" customFormat="1" ht="12.75" customHeight="1">
      <c r="A45" s="89"/>
      <c r="B45" s="90"/>
      <c r="C45" s="91"/>
      <c r="D45" s="57"/>
      <c r="E45" s="57">
        <f>E44/D44-1</f>
        <v>-1.75</v>
      </c>
      <c r="F45" s="112">
        <f>F44/E44-1</f>
        <v>0.58333333333333326</v>
      </c>
      <c r="G45" s="57">
        <f>G44/F44-1</f>
        <v>-0.73684210526315796</v>
      </c>
      <c r="H45" s="57">
        <f>H44/G44-1</f>
        <v>0.19999999999999996</v>
      </c>
    </row>
    <row r="46" spans="1:8" s="72" customFormat="1" ht="12.75" customHeight="1"/>
    <row r="47" spans="1:8" ht="12.75" customHeight="1">
      <c r="A47" s="31" t="s">
        <v>16</v>
      </c>
      <c r="B47" s="53"/>
      <c r="C47" s="54">
        <v>23960</v>
      </c>
      <c r="D47" s="54">
        <v>30880</v>
      </c>
      <c r="E47" s="55">
        <v>38200</v>
      </c>
      <c r="F47" s="55">
        <v>35050</v>
      </c>
      <c r="G47" s="55">
        <v>31000</v>
      </c>
      <c r="H47" s="55">
        <v>30165</v>
      </c>
    </row>
    <row r="48" spans="1:8" ht="12.75" customHeight="1">
      <c r="A48" s="37"/>
      <c r="B48" s="56"/>
      <c r="C48" s="57"/>
      <c r="D48" s="57">
        <f>D47/C47-1</f>
        <v>0.28881469115191982</v>
      </c>
      <c r="E48" s="57">
        <f>E47/D47-1</f>
        <v>0.23704663212435229</v>
      </c>
      <c r="F48" s="57">
        <f>F47/E47-1</f>
        <v>-8.2460732984293239E-2</v>
      </c>
      <c r="G48" s="57">
        <f>G47/F47-1</f>
        <v>-0.11554921540656204</v>
      </c>
      <c r="H48" s="57">
        <f>H47/G47-1</f>
        <v>-2.693548387096778E-2</v>
      </c>
    </row>
    <row r="49" spans="1:8" ht="12.75" customHeight="1">
      <c r="A49" s="31" t="s">
        <v>17</v>
      </c>
      <c r="B49" s="53"/>
      <c r="C49" s="54">
        <f>+C47</f>
        <v>23960</v>
      </c>
      <c r="D49" s="54">
        <f>+D47</f>
        <v>30880</v>
      </c>
      <c r="E49" s="55">
        <f>+E47</f>
        <v>38200</v>
      </c>
      <c r="F49" s="55">
        <f>+F47</f>
        <v>35050</v>
      </c>
      <c r="G49" s="55">
        <f>+G47</f>
        <v>31000</v>
      </c>
      <c r="H49" s="55">
        <f>H47</f>
        <v>30165</v>
      </c>
    </row>
    <row r="50" spans="1:8" ht="12.75" customHeight="1">
      <c r="A50" s="37"/>
      <c r="B50" s="56"/>
      <c r="C50" s="57"/>
      <c r="D50" s="57">
        <f>D49/C49-1</f>
        <v>0.28881469115191982</v>
      </c>
      <c r="E50" s="57">
        <f>E49/D49-1</f>
        <v>0.23704663212435229</v>
      </c>
      <c r="F50" s="57">
        <f>F49/E49-1</f>
        <v>-8.2460732984293239E-2</v>
      </c>
      <c r="G50" s="57">
        <f>G49/F49-1</f>
        <v>-0.11554921540656204</v>
      </c>
      <c r="H50" s="57">
        <f>H49/G49-1</f>
        <v>-2.693548387096778E-2</v>
      </c>
    </row>
    <row r="51" spans="1:8" ht="12.75" customHeight="1">
      <c r="A51" s="92" t="s">
        <v>18</v>
      </c>
      <c r="B51" s="93"/>
      <c r="C51" s="94">
        <f t="shared" ref="C51:H51" si="2">C14/C47</f>
        <v>7.4999999999999997E-2</v>
      </c>
      <c r="D51" s="94">
        <f t="shared" si="2"/>
        <v>7.4999999999999997E-2</v>
      </c>
      <c r="E51" s="95">
        <f>E14/E47</f>
        <v>7.4999999999999997E-2</v>
      </c>
      <c r="F51" s="95">
        <f>F14/F47</f>
        <v>7.9001426533523544E-2</v>
      </c>
      <c r="G51" s="95">
        <f>G14/G47</f>
        <v>8.3000000000000004E-2</v>
      </c>
      <c r="H51" s="95">
        <f t="shared" si="2"/>
        <v>8.4999171224929559E-2</v>
      </c>
    </row>
    <row r="52" spans="1:8" ht="12.75" customHeight="1">
      <c r="A52" s="96"/>
      <c r="B52" s="56"/>
      <c r="C52" s="57"/>
      <c r="D52" s="57">
        <f>D51/C51-1</f>
        <v>0</v>
      </c>
      <c r="E52" s="57">
        <f>E51/D51-1</f>
        <v>0</v>
      </c>
      <c r="F52" s="57">
        <f>F51/E51-1</f>
        <v>5.3352353780313999E-2</v>
      </c>
      <c r="G52" s="57">
        <f>G51/F51-1</f>
        <v>5.0613940050559636E-2</v>
      </c>
      <c r="H52" s="57">
        <f>H51/G51-1</f>
        <v>2.4086400300356026E-2</v>
      </c>
    </row>
    <row r="53" spans="1:8" ht="12.75" customHeight="1">
      <c r="A53" s="92" t="s">
        <v>19</v>
      </c>
      <c r="B53" s="93"/>
      <c r="C53" s="94">
        <v>7.3400000000000007E-2</v>
      </c>
      <c r="D53" s="94">
        <v>7.3400000000000007E-2</v>
      </c>
      <c r="E53" s="95">
        <v>7.3400000000000007E-2</v>
      </c>
      <c r="F53" s="95">
        <v>9.7900000000000001E-2</v>
      </c>
      <c r="G53" s="95">
        <v>0.10249999999999999</v>
      </c>
      <c r="H53" s="95">
        <v>0.1048</v>
      </c>
    </row>
    <row r="54" spans="1:8" ht="12.75" customHeight="1">
      <c r="A54" s="96"/>
      <c r="B54" s="56"/>
      <c r="C54" s="57"/>
      <c r="D54" s="57">
        <f>D53/C53-1</f>
        <v>0</v>
      </c>
      <c r="E54" s="57">
        <f>E53/D53-1</f>
        <v>0</v>
      </c>
      <c r="F54" s="57">
        <f>F53/E53-1</f>
        <v>0.33378746594005437</v>
      </c>
      <c r="G54" s="57">
        <f>G53/F53-1</f>
        <v>4.6986721144024468E-2</v>
      </c>
      <c r="H54" s="57">
        <f>H53/G53-1</f>
        <v>2.2439024390243922E-2</v>
      </c>
    </row>
    <row r="55" spans="1:8" ht="12.75" customHeight="1">
      <c r="A55" s="92" t="s">
        <v>20</v>
      </c>
      <c r="B55" s="93"/>
      <c r="C55" s="94">
        <v>4.36E-2</v>
      </c>
      <c r="D55" s="94">
        <v>4.36E-2</v>
      </c>
      <c r="E55" s="95">
        <v>4.36E-2</v>
      </c>
      <c r="F55" s="95">
        <v>4.5999999999999999E-2</v>
      </c>
      <c r="G55" s="95">
        <v>0.05</v>
      </c>
      <c r="H55" s="95">
        <v>5.1999999999999998E-2</v>
      </c>
    </row>
    <row r="56" spans="1:8" ht="12.75" customHeight="1">
      <c r="A56" s="97"/>
      <c r="B56" s="56"/>
      <c r="C56" s="57"/>
      <c r="D56" s="57">
        <f>D55/C55-1</f>
        <v>0</v>
      </c>
      <c r="E56" s="57">
        <f>E55/D55-1</f>
        <v>0</v>
      </c>
      <c r="F56" s="57">
        <f>F55/E55-1</f>
        <v>5.504587155963292E-2</v>
      </c>
      <c r="G56" s="57">
        <f t="shared" ref="G56:H56" si="3">G55/F55-1</f>
        <v>8.6956521739130599E-2</v>
      </c>
      <c r="H56" s="57">
        <f t="shared" si="3"/>
        <v>3.9999999999999813E-2</v>
      </c>
    </row>
    <row r="57" spans="1:8" ht="12" customHeight="1">
      <c r="A57" s="98"/>
      <c r="B57" s="98"/>
      <c r="C57" s="99"/>
      <c r="D57" s="99"/>
      <c r="E57" s="99"/>
      <c r="F57" s="99"/>
      <c r="G57" s="99"/>
      <c r="H57" s="99"/>
    </row>
    <row r="58" spans="1:8" ht="12" customHeight="1">
      <c r="A58" s="98"/>
      <c r="B58" s="98"/>
      <c r="C58" s="99"/>
      <c r="D58" s="99"/>
      <c r="E58" s="99"/>
      <c r="F58" s="99"/>
      <c r="G58" s="99"/>
      <c r="H58" s="99"/>
    </row>
    <row r="59" spans="1:8" ht="12" customHeight="1">
      <c r="A59" s="98"/>
      <c r="B59" s="98"/>
      <c r="C59" s="99"/>
      <c r="D59" s="99"/>
      <c r="E59" s="99"/>
      <c r="F59" s="99"/>
      <c r="G59" s="99"/>
      <c r="H59" s="99"/>
    </row>
    <row r="60" spans="1:8" ht="12" customHeight="1">
      <c r="A60" s="98"/>
      <c r="B60" s="98"/>
      <c r="C60" s="99"/>
      <c r="D60" s="99"/>
      <c r="E60" s="99"/>
      <c r="F60" s="99"/>
      <c r="G60" s="99"/>
      <c r="H60" s="99"/>
    </row>
    <row r="61" spans="1:8" ht="12" customHeight="1">
      <c r="A61" s="98"/>
      <c r="B61" s="98"/>
      <c r="C61" s="99"/>
      <c r="D61" s="99"/>
      <c r="E61" s="99"/>
      <c r="F61" s="99"/>
      <c r="G61" s="99"/>
      <c r="H61" s="99"/>
    </row>
    <row r="62" spans="1:8" ht="12" customHeight="1">
      <c r="A62" s="98"/>
      <c r="B62" s="98"/>
      <c r="C62" s="99"/>
      <c r="D62" s="99"/>
      <c r="E62" s="99"/>
      <c r="F62" s="99"/>
      <c r="G62" s="99"/>
      <c r="H62" s="99"/>
    </row>
    <row r="63" spans="1:8" ht="12" customHeight="1">
      <c r="A63" s="98"/>
      <c r="B63" s="98"/>
      <c r="C63" s="99"/>
      <c r="D63" s="99"/>
      <c r="E63" s="99"/>
      <c r="F63" s="99"/>
      <c r="G63" s="99"/>
      <c r="H63" s="99"/>
    </row>
    <row r="64" spans="1:8" ht="12" customHeight="1">
      <c r="A64" s="98"/>
      <c r="B64" s="98"/>
      <c r="C64" s="99"/>
      <c r="D64" s="99"/>
      <c r="E64" s="99"/>
      <c r="F64" s="99"/>
      <c r="G64" s="99"/>
      <c r="H64" s="99"/>
    </row>
    <row r="65" spans="1:8" ht="12" customHeight="1">
      <c r="A65" s="98"/>
      <c r="B65" s="98"/>
      <c r="C65" s="99"/>
      <c r="D65" s="99"/>
      <c r="E65" s="99"/>
      <c r="F65" s="99"/>
      <c r="G65" s="99"/>
      <c r="H65" s="99"/>
    </row>
    <row r="66" spans="1:8" ht="12" customHeight="1">
      <c r="A66" s="98"/>
      <c r="B66" s="98"/>
      <c r="C66" s="99"/>
      <c r="D66" s="99"/>
      <c r="E66" s="99"/>
      <c r="F66" s="99"/>
      <c r="G66" s="99"/>
      <c r="H66" s="99"/>
    </row>
    <row r="67" spans="1:8" ht="12" customHeight="1">
      <c r="A67" s="98"/>
      <c r="B67" s="98"/>
      <c r="C67" s="99"/>
      <c r="D67" s="99"/>
      <c r="E67" s="99"/>
      <c r="F67" s="99"/>
      <c r="G67" s="99"/>
      <c r="H67" s="99"/>
    </row>
    <row r="68" spans="1:8" ht="12" customHeight="1">
      <c r="A68" s="98"/>
      <c r="B68" s="98"/>
      <c r="C68" s="99"/>
      <c r="D68" s="99"/>
      <c r="E68" s="99"/>
      <c r="F68" s="99"/>
      <c r="G68" s="99"/>
      <c r="H68" s="99"/>
    </row>
    <row r="69" spans="1:8" ht="12" customHeight="1">
      <c r="A69" s="98"/>
      <c r="B69" s="98"/>
      <c r="C69" s="99"/>
      <c r="D69" s="99"/>
      <c r="E69" s="99"/>
      <c r="F69" s="99"/>
      <c r="G69" s="99"/>
      <c r="H69" s="99"/>
    </row>
    <row r="70" spans="1:8" s="72" customFormat="1" ht="12" customHeight="1"/>
    <row r="71" spans="1:8" s="72" customFormat="1" ht="12" customHeight="1"/>
    <row r="72" spans="1:8" s="72" customFormat="1" ht="12" customHeight="1"/>
    <row r="73" spans="1:8" s="72" customFormat="1" ht="12" customHeight="1"/>
    <row r="74" spans="1:8" s="72" customFormat="1" ht="12" customHeight="1"/>
    <row r="75" spans="1:8" s="72" customFormat="1"/>
    <row r="76" spans="1:8" s="72" customFormat="1"/>
    <row r="77" spans="1:8" s="72" customFormat="1"/>
    <row r="78" spans="1:8" s="72" customFormat="1"/>
    <row r="79" spans="1:8" s="72" customFormat="1"/>
    <row r="80" spans="1:8" s="72" customFormat="1"/>
    <row r="81" s="72" customFormat="1"/>
    <row r="82" s="72" customFormat="1"/>
    <row r="83" s="72" customFormat="1"/>
    <row r="84" s="72" customFormat="1"/>
    <row r="85" s="72" customFormat="1"/>
  </sheetData>
  <sheetProtection sheet="1" objects="1" scenarios="1" formatCells="0" formatColumns="0" formatRows="0"/>
  <phoneticPr fontId="3" type="noConversion"/>
  <printOptions horizontalCentered="1"/>
  <pageMargins left="0" right="0" top="0.59055118110236204" bottom="0.78740157480314998" header="0.39370078740157499" footer="0.47244094488189003"/>
  <pageSetup paperSize="9" orientation="portrait" r:id="rId1"/>
  <headerFooter alignWithMargins="0">
    <oddHeader>&amp;C&amp;"Arial,Regular"&amp;8Table 1 - Total Cost</oddHeader>
    <oddFooter>&amp;L&amp;"Arial,Regular"&amp;8&amp;A</oddFooter>
  </headerFooter>
  <drawing r:id="rId2"/>
  <legacyDrawing r:id="rId3"/>
  <controls>
    <mc:AlternateContent xmlns:mc="http://schemas.openxmlformats.org/markup-compatibility/2006">
      <mc:Choice Requires="x14">
        <control shapeId="6145" r:id="rId4" name="CommandButton1">
          <controlPr defaultSize="0" autoLine="0" autoPict="0" r:id="rId5">
            <anchor moveWithCells="1" sizeWithCells="1">
              <from>
                <xdr:col>6</xdr:col>
                <xdr:colOff>123825</xdr:colOff>
                <xdr:row>0</xdr:row>
                <xdr:rowOff>57150</xdr:rowOff>
              </from>
              <to>
                <xdr:col>7</xdr:col>
                <xdr:colOff>409575</xdr:colOff>
                <xdr:row>0</xdr:row>
                <xdr:rowOff>361950</xdr:rowOff>
              </to>
            </anchor>
          </controlPr>
        </control>
      </mc:Choice>
      <mc:Fallback>
        <control shapeId="614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 tint="0.59999389629810485"/>
    <pageSetUpPr fitToPage="1"/>
  </sheetPr>
  <dimension ref="A1:K83"/>
  <sheetViews>
    <sheetView topLeftCell="A22" zoomScale="120" zoomScaleNormal="120" workbookViewId="0">
      <selection activeCell="B17" sqref="B17:C18"/>
    </sheetView>
  </sheetViews>
  <sheetFormatPr defaultRowHeight="11.25"/>
  <cols>
    <col min="1" max="1" width="17.33203125" style="28" customWidth="1"/>
    <col min="2" max="8" width="8.6640625" style="28" customWidth="1"/>
    <col min="9" max="26" width="8.6640625" style="29" customWidth="1"/>
    <col min="27" max="16384" width="9.33203125" style="29"/>
  </cols>
  <sheetData>
    <row r="1" spans="1:11" ht="34.9" customHeight="1">
      <c r="B1" s="100"/>
    </row>
    <row r="2" spans="1:11">
      <c r="A2" s="31" t="s">
        <v>35</v>
      </c>
      <c r="B2" s="32" t="s">
        <v>22</v>
      </c>
      <c r="C2" s="33"/>
      <c r="D2" s="33"/>
      <c r="E2" s="34"/>
      <c r="G2" s="35" t="s">
        <v>41</v>
      </c>
      <c r="H2" s="36">
        <v>2014</v>
      </c>
    </row>
    <row r="3" spans="1:11">
      <c r="A3" s="37" t="s">
        <v>1</v>
      </c>
      <c r="B3" s="38" t="str">
        <f>'ANSP Table 1'!B3</f>
        <v>Ireland - Terminal</v>
      </c>
      <c r="C3" s="39"/>
      <c r="D3" s="39"/>
      <c r="E3" s="40"/>
    </row>
    <row r="4" spans="1:11">
      <c r="A4" s="101"/>
      <c r="B4" s="102"/>
      <c r="C4" s="102"/>
      <c r="D4" s="102"/>
      <c r="E4" s="102"/>
      <c r="F4" s="102"/>
      <c r="G4" s="102"/>
      <c r="H4" s="102"/>
    </row>
    <row r="5" spans="1:11" ht="24.75" customHeight="1">
      <c r="A5" s="42"/>
      <c r="B5" s="43"/>
      <c r="C5" s="73" t="s">
        <v>48</v>
      </c>
      <c r="D5" s="73" t="s">
        <v>50</v>
      </c>
      <c r="E5" s="74" t="s">
        <v>54</v>
      </c>
      <c r="F5" s="74" t="s">
        <v>74</v>
      </c>
      <c r="G5" s="74" t="s">
        <v>96</v>
      </c>
      <c r="H5" s="48" t="s">
        <v>75</v>
      </c>
    </row>
    <row r="6" spans="1:11" ht="12.75" customHeight="1">
      <c r="A6" s="42"/>
      <c r="B6" s="42"/>
    </row>
    <row r="7" spans="1:11" ht="12.75" customHeight="1">
      <c r="A7" s="49" t="s">
        <v>42</v>
      </c>
      <c r="B7" s="50"/>
      <c r="C7" s="51"/>
      <c r="D7" s="51"/>
      <c r="E7" s="51"/>
      <c r="F7" s="51"/>
      <c r="G7" s="51"/>
      <c r="H7" s="51"/>
    </row>
    <row r="8" spans="1:11" ht="12.75" customHeight="1">
      <c r="A8" s="31" t="s">
        <v>2</v>
      </c>
      <c r="B8" s="53"/>
      <c r="C8" s="54">
        <v>1180</v>
      </c>
      <c r="D8" s="54">
        <v>1140</v>
      </c>
      <c r="E8" s="55">
        <v>1087</v>
      </c>
      <c r="F8" s="55">
        <v>1105</v>
      </c>
      <c r="G8" s="55">
        <v>1079</v>
      </c>
      <c r="H8" s="55">
        <v>1122</v>
      </c>
      <c r="J8" s="103"/>
      <c r="K8" s="104"/>
    </row>
    <row r="9" spans="1:11" ht="12.75" customHeight="1">
      <c r="A9" s="37"/>
      <c r="B9" s="56"/>
      <c r="C9" s="105"/>
      <c r="D9" s="57">
        <f>D8/C8-1</f>
        <v>-3.3898305084745783E-2</v>
      </c>
      <c r="E9" s="57">
        <f>E8/D8-1</f>
        <v>-4.6491228070175472E-2</v>
      </c>
      <c r="F9" s="57">
        <f>F8/E8-1</f>
        <v>1.6559337626494974E-2</v>
      </c>
      <c r="G9" s="57">
        <f>G8/F8-1</f>
        <v>-2.352941176470591E-2</v>
      </c>
      <c r="H9" s="57">
        <f>H8/G8-1</f>
        <v>3.9851714550509731E-2</v>
      </c>
      <c r="J9" s="106"/>
      <c r="K9" s="104"/>
    </row>
    <row r="10" spans="1:11" ht="12.75" customHeight="1">
      <c r="A10" s="31" t="s">
        <v>3</v>
      </c>
      <c r="B10" s="53"/>
      <c r="C10" s="54">
        <v>482</v>
      </c>
      <c r="D10" s="54">
        <v>476</v>
      </c>
      <c r="E10" s="55">
        <v>451</v>
      </c>
      <c r="F10" s="55">
        <v>530</v>
      </c>
      <c r="G10" s="55">
        <v>556</v>
      </c>
      <c r="H10" s="55">
        <v>578</v>
      </c>
      <c r="J10" s="103"/>
      <c r="K10" s="104"/>
    </row>
    <row r="11" spans="1:11" ht="12.75" customHeight="1">
      <c r="A11" s="37"/>
      <c r="B11" s="56"/>
      <c r="C11" s="105"/>
      <c r="D11" s="57">
        <f>D10/C10-1</f>
        <v>-1.2448132780082943E-2</v>
      </c>
      <c r="E11" s="57">
        <f>E10/D10-1</f>
        <v>-5.252100840336138E-2</v>
      </c>
      <c r="F11" s="57">
        <f>F10/E10-1</f>
        <v>0.17516629711751652</v>
      </c>
      <c r="G11" s="57">
        <f>G10/F10-1</f>
        <v>4.9056603773584895E-2</v>
      </c>
      <c r="H11" s="57">
        <f>H10/G10-1</f>
        <v>3.9568345323740983E-2</v>
      </c>
      <c r="J11" s="104"/>
      <c r="K11" s="104"/>
    </row>
    <row r="12" spans="1:11" ht="12.75" customHeight="1">
      <c r="A12" s="31" t="s">
        <v>4</v>
      </c>
      <c r="B12" s="53"/>
      <c r="C12" s="54"/>
      <c r="D12" s="54"/>
      <c r="E12" s="55"/>
      <c r="F12" s="55"/>
      <c r="G12" s="55"/>
      <c r="H12" s="55"/>
      <c r="J12" s="104"/>
      <c r="K12" s="104"/>
    </row>
    <row r="13" spans="1:11" ht="12.75" customHeight="1">
      <c r="A13" s="37"/>
      <c r="B13" s="56"/>
      <c r="C13" s="105"/>
      <c r="D13" s="105"/>
      <c r="E13" s="105"/>
      <c r="F13" s="105"/>
      <c r="G13" s="57"/>
      <c r="H13" s="57"/>
      <c r="J13" s="104"/>
      <c r="K13" s="104"/>
    </row>
    <row r="14" spans="1:11" ht="12.75" customHeight="1">
      <c r="A14" s="31" t="s">
        <v>5</v>
      </c>
      <c r="B14" s="53"/>
      <c r="C14" s="54"/>
      <c r="D14" s="54"/>
      <c r="E14" s="55"/>
      <c r="F14" s="55"/>
      <c r="G14" s="55"/>
      <c r="H14" s="55"/>
    </row>
    <row r="15" spans="1:11" ht="12.75" customHeight="1">
      <c r="A15" s="37"/>
      <c r="B15" s="56"/>
      <c r="C15" s="105"/>
      <c r="D15" s="105"/>
      <c r="E15" s="105"/>
      <c r="F15" s="105"/>
      <c r="G15" s="57"/>
      <c r="H15" s="57"/>
    </row>
    <row r="16" spans="1:11" ht="12.75" customHeight="1">
      <c r="A16" s="58" t="s">
        <v>6</v>
      </c>
      <c r="B16" s="59"/>
      <c r="C16" s="54"/>
      <c r="D16" s="54"/>
      <c r="E16" s="55"/>
      <c r="F16" s="55"/>
      <c r="G16" s="55"/>
      <c r="H16" s="55"/>
    </row>
    <row r="17" spans="1:8" ht="12.75" customHeight="1">
      <c r="A17" s="58"/>
      <c r="B17" s="59"/>
      <c r="C17" s="71"/>
      <c r="D17" s="71"/>
      <c r="E17" s="71"/>
      <c r="F17" s="71"/>
      <c r="G17" s="71"/>
      <c r="H17" s="71"/>
    </row>
    <row r="18" spans="1:8" s="77" customFormat="1" ht="12.75" customHeight="1">
      <c r="A18" s="60" t="s">
        <v>0</v>
      </c>
      <c r="B18" s="61"/>
      <c r="C18" s="62">
        <f t="shared" ref="C18:H18" si="0">C8+C10+C12+C14+C16</f>
        <v>1662</v>
      </c>
      <c r="D18" s="62">
        <f t="shared" si="0"/>
        <v>1616</v>
      </c>
      <c r="E18" s="62">
        <f t="shared" si="0"/>
        <v>1538</v>
      </c>
      <c r="F18" s="62">
        <f t="shared" si="0"/>
        <v>1635</v>
      </c>
      <c r="G18" s="62">
        <f t="shared" si="0"/>
        <v>1635</v>
      </c>
      <c r="H18" s="62">
        <f t="shared" si="0"/>
        <v>1700</v>
      </c>
    </row>
    <row r="19" spans="1:8" ht="12.75" customHeight="1">
      <c r="A19" s="64"/>
      <c r="B19" s="56"/>
      <c r="C19" s="105"/>
      <c r="D19" s="57">
        <f>D18/C18-1</f>
        <v>-2.76774969915764E-2</v>
      </c>
      <c r="E19" s="57">
        <f>E18/D18-1</f>
        <v>-4.826732673267331E-2</v>
      </c>
      <c r="F19" s="57">
        <f>F18/E18-1</f>
        <v>6.3068920676202955E-2</v>
      </c>
      <c r="G19" s="57">
        <f>G18/F18-1</f>
        <v>0</v>
      </c>
      <c r="H19" s="57">
        <f>H18/G18-1</f>
        <v>3.9755351681957096E-2</v>
      </c>
    </row>
    <row r="20" spans="1:8" ht="12.75" customHeight="1">
      <c r="A20" s="65"/>
      <c r="B20" s="66"/>
      <c r="C20" s="67"/>
      <c r="D20" s="67"/>
      <c r="E20" s="67"/>
      <c r="F20" s="67"/>
      <c r="G20" s="67"/>
      <c r="H20" s="67"/>
    </row>
    <row r="21" spans="1:8" ht="12.75" customHeight="1">
      <c r="A21" s="49" t="s">
        <v>43</v>
      </c>
      <c r="B21" s="69"/>
      <c r="C21" s="70"/>
      <c r="D21" s="70"/>
      <c r="E21" s="70"/>
      <c r="F21" s="70"/>
      <c r="G21" s="70"/>
      <c r="H21" s="70"/>
    </row>
    <row r="22" spans="1:8" ht="12.75" customHeight="1">
      <c r="A22" s="31" t="s">
        <v>7</v>
      </c>
      <c r="B22" s="53"/>
      <c r="C22" s="54"/>
      <c r="D22" s="54"/>
      <c r="E22" s="55"/>
      <c r="F22" s="55"/>
      <c r="G22" s="55"/>
      <c r="H22" s="55"/>
    </row>
    <row r="23" spans="1:8" ht="12.75" customHeight="1">
      <c r="A23" s="37"/>
      <c r="B23" s="56"/>
      <c r="C23" s="57"/>
      <c r="D23" s="57"/>
      <c r="E23" s="57"/>
      <c r="F23" s="57"/>
      <c r="G23" s="57"/>
      <c r="H23" s="57"/>
    </row>
    <row r="24" spans="1:8" ht="12.75" customHeight="1">
      <c r="A24" s="31" t="s">
        <v>8</v>
      </c>
      <c r="B24" s="53"/>
      <c r="C24" s="54"/>
      <c r="D24" s="54"/>
      <c r="E24" s="55"/>
      <c r="F24" s="55"/>
      <c r="G24" s="55"/>
      <c r="H24" s="55"/>
    </row>
    <row r="25" spans="1:8" ht="12.75" customHeight="1">
      <c r="A25" s="37"/>
      <c r="B25" s="56"/>
      <c r="C25" s="71"/>
      <c r="D25" s="57"/>
      <c r="E25" s="57"/>
      <c r="F25" s="57"/>
      <c r="G25" s="57"/>
      <c r="H25" s="57"/>
    </row>
    <row r="26" spans="1:8" ht="12.75" customHeight="1">
      <c r="A26" s="31" t="s">
        <v>9</v>
      </c>
      <c r="B26" s="53"/>
      <c r="C26" s="54"/>
      <c r="D26" s="54"/>
      <c r="E26" s="55"/>
      <c r="F26" s="55"/>
      <c r="G26" s="55"/>
      <c r="H26" s="55"/>
    </row>
    <row r="27" spans="1:8" ht="12.75" customHeight="1">
      <c r="A27" s="37"/>
      <c r="B27" s="56"/>
      <c r="C27" s="71"/>
      <c r="D27" s="57"/>
      <c r="E27" s="57"/>
      <c r="F27" s="57"/>
      <c r="G27" s="57"/>
      <c r="H27" s="57"/>
    </row>
    <row r="28" spans="1:8" ht="12.75" customHeight="1">
      <c r="A28" s="31" t="s">
        <v>10</v>
      </c>
      <c r="B28" s="53"/>
      <c r="C28" s="54"/>
      <c r="D28" s="54"/>
      <c r="E28" s="55"/>
      <c r="F28" s="55"/>
      <c r="G28" s="55"/>
      <c r="H28" s="55"/>
    </row>
    <row r="29" spans="1:8" ht="12.75" customHeight="1">
      <c r="A29" s="37"/>
      <c r="B29" s="56"/>
      <c r="C29" s="71"/>
      <c r="D29" s="57"/>
      <c r="E29" s="57"/>
      <c r="F29" s="57"/>
      <c r="G29" s="57"/>
      <c r="H29" s="57"/>
    </row>
    <row r="30" spans="1:8" ht="12.75" customHeight="1">
      <c r="A30" s="31" t="s">
        <v>11</v>
      </c>
      <c r="B30" s="53"/>
      <c r="C30" s="54"/>
      <c r="D30" s="54"/>
      <c r="E30" s="55"/>
      <c r="F30" s="55"/>
      <c r="G30" s="55"/>
      <c r="H30" s="55"/>
    </row>
    <row r="31" spans="1:8" ht="12.75" customHeight="1">
      <c r="A31" s="37"/>
      <c r="B31" s="56"/>
      <c r="C31" s="71"/>
      <c r="D31" s="57"/>
      <c r="E31" s="57"/>
      <c r="F31" s="57"/>
      <c r="G31" s="57"/>
      <c r="H31" s="57"/>
    </row>
    <row r="32" spans="1:8" ht="12.75" customHeight="1">
      <c r="A32" s="31" t="s">
        <v>12</v>
      </c>
      <c r="B32" s="53"/>
      <c r="C32" s="54"/>
      <c r="D32" s="54"/>
      <c r="E32" s="55"/>
      <c r="F32" s="55"/>
      <c r="G32" s="55"/>
      <c r="H32" s="55"/>
    </row>
    <row r="33" spans="1:8" ht="12.75" customHeight="1">
      <c r="A33" s="37"/>
      <c r="B33" s="56"/>
      <c r="C33" s="71"/>
      <c r="D33" s="57"/>
      <c r="E33" s="57"/>
      <c r="F33" s="57"/>
      <c r="G33" s="57"/>
      <c r="H33" s="57"/>
    </row>
    <row r="34" spans="1:8" ht="12.75" customHeight="1">
      <c r="A34" s="31" t="s">
        <v>13</v>
      </c>
      <c r="B34" s="53"/>
      <c r="C34" s="54">
        <f t="shared" ref="C34:H34" si="1">C18</f>
        <v>1662</v>
      </c>
      <c r="D34" s="54">
        <f t="shared" si="1"/>
        <v>1616</v>
      </c>
      <c r="E34" s="54">
        <f t="shared" si="1"/>
        <v>1538</v>
      </c>
      <c r="F34" s="54">
        <f t="shared" si="1"/>
        <v>1635</v>
      </c>
      <c r="G34" s="54">
        <f t="shared" si="1"/>
        <v>1635</v>
      </c>
      <c r="H34" s="54">
        <f t="shared" si="1"/>
        <v>1700</v>
      </c>
    </row>
    <row r="35" spans="1:8" ht="12.75" customHeight="1">
      <c r="A35" s="37"/>
      <c r="B35" s="56"/>
      <c r="C35" s="105"/>
      <c r="D35" s="57">
        <f>D34/C34-1</f>
        <v>-2.76774969915764E-2</v>
      </c>
      <c r="E35" s="57">
        <f>E34/D34-1</f>
        <v>-4.826732673267331E-2</v>
      </c>
      <c r="F35" s="57">
        <f>F34/E34-1</f>
        <v>6.3068920676202955E-2</v>
      </c>
      <c r="G35" s="57">
        <f>G34/F34-1</f>
        <v>0</v>
      </c>
      <c r="H35" s="57">
        <f>H34/G34-1</f>
        <v>3.9755351681957096E-2</v>
      </c>
    </row>
    <row r="36" spans="1:8" ht="12.75" customHeight="1">
      <c r="A36" s="31" t="s">
        <v>14</v>
      </c>
      <c r="B36" s="53"/>
      <c r="C36" s="54"/>
      <c r="D36" s="54"/>
      <c r="E36" s="55"/>
      <c r="F36" s="55"/>
      <c r="G36" s="55"/>
      <c r="H36" s="55"/>
    </row>
    <row r="37" spans="1:8" ht="12.75" customHeight="1">
      <c r="A37" s="37"/>
      <c r="B37" s="56"/>
      <c r="C37" s="57"/>
      <c r="D37" s="57"/>
      <c r="E37" s="57"/>
      <c r="F37" s="57"/>
      <c r="G37" s="57"/>
      <c r="H37" s="57"/>
    </row>
    <row r="38" spans="1:8" ht="12.75" customHeight="1">
      <c r="A38" s="58" t="s">
        <v>15</v>
      </c>
      <c r="B38" s="59"/>
      <c r="C38" s="79"/>
      <c r="D38" s="79"/>
      <c r="E38" s="80"/>
      <c r="F38" s="80"/>
      <c r="G38" s="80"/>
      <c r="H38" s="80"/>
    </row>
    <row r="39" spans="1:8" ht="12.75" customHeight="1">
      <c r="A39" s="58"/>
      <c r="B39" s="59"/>
      <c r="C39" s="71"/>
      <c r="D39" s="71"/>
      <c r="E39" s="71"/>
      <c r="F39" s="71"/>
      <c r="G39" s="71"/>
      <c r="H39" s="71"/>
    </row>
    <row r="40" spans="1:8" ht="12.75" customHeight="1">
      <c r="A40" s="60" t="s">
        <v>0</v>
      </c>
      <c r="B40" s="61"/>
      <c r="C40" s="63">
        <f t="shared" ref="C40:H40" si="2">C22+C24+C26+C28+C30+C32+C34+C36+C38</f>
        <v>1662</v>
      </c>
      <c r="D40" s="63">
        <f t="shared" si="2"/>
        <v>1616</v>
      </c>
      <c r="E40" s="63">
        <f t="shared" si="2"/>
        <v>1538</v>
      </c>
      <c r="F40" s="63">
        <f t="shared" si="2"/>
        <v>1635</v>
      </c>
      <c r="G40" s="63">
        <f t="shared" si="2"/>
        <v>1635</v>
      </c>
      <c r="H40" s="63">
        <f t="shared" si="2"/>
        <v>1700</v>
      </c>
    </row>
    <row r="41" spans="1:8" ht="12.75" customHeight="1">
      <c r="A41" s="64"/>
      <c r="B41" s="56"/>
      <c r="C41" s="105"/>
      <c r="D41" s="57">
        <f>D40/C40-1</f>
        <v>-2.76774969915764E-2</v>
      </c>
      <c r="E41" s="57">
        <f>E40/D40-1</f>
        <v>-4.826732673267331E-2</v>
      </c>
      <c r="F41" s="57">
        <f>F40/E40-1</f>
        <v>6.3068920676202955E-2</v>
      </c>
      <c r="G41" s="57">
        <f>G40/F40-1</f>
        <v>0</v>
      </c>
      <c r="H41" s="57">
        <f>H40/G40-1</f>
        <v>3.9755351681957096E-2</v>
      </c>
    </row>
    <row r="42" spans="1:8" s="72" customFormat="1" ht="5.25" customHeight="1">
      <c r="A42" s="81"/>
      <c r="B42" s="81"/>
      <c r="C42" s="82"/>
      <c r="D42" s="82"/>
      <c r="E42" s="82"/>
      <c r="F42" s="82"/>
      <c r="G42" s="82"/>
      <c r="H42" s="82"/>
    </row>
    <row r="43" spans="1:8" s="72" customFormat="1" ht="12.75" customHeight="1">
      <c r="A43" s="83" t="s">
        <v>44</v>
      </c>
      <c r="B43" s="107"/>
      <c r="C43" s="108"/>
      <c r="D43" s="108"/>
      <c r="E43" s="108"/>
      <c r="F43" s="108"/>
      <c r="G43" s="108"/>
      <c r="H43" s="108"/>
    </row>
    <row r="44" spans="1:8" s="72" customFormat="1" ht="12.75" customHeight="1">
      <c r="A44" s="86" t="str">
        <f>'ANSP Table 1'!A44</f>
        <v>Inflation rate</v>
      </c>
      <c r="B44" s="87"/>
      <c r="C44" s="109">
        <f>'ANSP Table 1'!C44</f>
        <v>0</v>
      </c>
      <c r="D44" s="109">
        <f>'ANSP Table 1'!D44</f>
        <v>-1.6E-2</v>
      </c>
      <c r="E44" s="88">
        <f>'ANSP Table 1'!E44</f>
        <v>1.2E-2</v>
      </c>
      <c r="F44" s="88">
        <f>'ANSP Table 1'!F44</f>
        <v>1.9E-2</v>
      </c>
      <c r="G44" s="88">
        <f>'ANSP Table 1'!G44</f>
        <v>5.0000000000000001E-3</v>
      </c>
      <c r="H44" s="88">
        <f>'ANSP Table 1'!H44</f>
        <v>6.0000000000000001E-3</v>
      </c>
    </row>
    <row r="45" spans="1:8" s="72" customFormat="1" ht="12.75" customHeight="1">
      <c r="A45" s="89"/>
      <c r="B45" s="90"/>
      <c r="C45" s="91"/>
      <c r="D45" s="91"/>
      <c r="E45" s="91">
        <f>E44/D44-1</f>
        <v>-1.75</v>
      </c>
      <c r="F45" s="91">
        <f>F44/E44-1</f>
        <v>0.58333333333333326</v>
      </c>
      <c r="G45" s="91">
        <f>G44/F44-1</f>
        <v>-0.73684210526315796</v>
      </c>
      <c r="H45" s="91">
        <f>H44/G44-1</f>
        <v>0.19999999999999996</v>
      </c>
    </row>
    <row r="46" spans="1:8" s="72" customFormat="1" ht="12.75" customHeight="1">
      <c r="A46" s="81"/>
      <c r="B46" s="110"/>
      <c r="C46" s="111"/>
      <c r="D46" s="111"/>
      <c r="E46" s="111"/>
      <c r="F46" s="111"/>
      <c r="G46" s="111"/>
      <c r="H46" s="111"/>
    </row>
    <row r="47" spans="1:8" ht="12.75" customHeight="1">
      <c r="A47" s="31" t="s">
        <v>16</v>
      </c>
      <c r="B47" s="53"/>
      <c r="C47" s="54"/>
      <c r="D47" s="54"/>
      <c r="E47" s="55"/>
      <c r="F47" s="55"/>
      <c r="G47" s="55"/>
      <c r="H47" s="55"/>
    </row>
    <row r="48" spans="1:8" ht="12.75" customHeight="1">
      <c r="A48" s="37"/>
      <c r="B48" s="56"/>
      <c r="C48" s="57"/>
      <c r="D48" s="57"/>
      <c r="E48" s="57"/>
      <c r="F48" s="57"/>
      <c r="G48" s="57"/>
      <c r="H48" s="57"/>
    </row>
    <row r="49" spans="1:8" ht="12.75" customHeight="1">
      <c r="A49" s="31" t="s">
        <v>17</v>
      </c>
      <c r="B49" s="53"/>
      <c r="C49" s="54"/>
      <c r="D49" s="54"/>
      <c r="E49" s="55"/>
      <c r="F49" s="55"/>
      <c r="G49" s="55"/>
      <c r="H49" s="55"/>
    </row>
    <row r="50" spans="1:8" ht="12.75" customHeight="1">
      <c r="A50" s="37"/>
      <c r="B50" s="56"/>
      <c r="C50" s="57"/>
      <c r="D50" s="57"/>
      <c r="E50" s="57"/>
      <c r="F50" s="57"/>
      <c r="G50" s="57"/>
      <c r="H50" s="57"/>
    </row>
    <row r="51" spans="1:8" ht="12.75" customHeight="1">
      <c r="A51" s="92" t="s">
        <v>18</v>
      </c>
      <c r="B51" s="93"/>
      <c r="C51" s="94"/>
      <c r="D51" s="94"/>
      <c r="E51" s="95"/>
      <c r="F51" s="95"/>
      <c r="G51" s="95"/>
      <c r="H51" s="95"/>
    </row>
    <row r="52" spans="1:8" ht="12.75" customHeight="1">
      <c r="A52" s="96"/>
      <c r="B52" s="56"/>
      <c r="C52" s="57"/>
      <c r="D52" s="57"/>
      <c r="E52" s="57"/>
      <c r="F52" s="57"/>
      <c r="G52" s="57"/>
      <c r="H52" s="57"/>
    </row>
    <row r="53" spans="1:8" ht="12.75" customHeight="1">
      <c r="A53" s="92" t="s">
        <v>19</v>
      </c>
      <c r="B53" s="93"/>
      <c r="C53" s="94"/>
      <c r="D53" s="94"/>
      <c r="E53" s="95"/>
      <c r="F53" s="95"/>
      <c r="G53" s="95"/>
      <c r="H53" s="95"/>
    </row>
    <row r="54" spans="1:8" ht="12.75" customHeight="1">
      <c r="A54" s="96"/>
      <c r="B54" s="56"/>
      <c r="C54" s="57"/>
      <c r="D54" s="57"/>
      <c r="E54" s="57"/>
      <c r="F54" s="57"/>
      <c r="G54" s="57"/>
      <c r="H54" s="57"/>
    </row>
    <row r="55" spans="1:8" ht="12.75" customHeight="1">
      <c r="A55" s="92" t="s">
        <v>20</v>
      </c>
      <c r="B55" s="93"/>
      <c r="C55" s="94"/>
      <c r="D55" s="94"/>
      <c r="E55" s="95"/>
      <c r="F55" s="95"/>
      <c r="G55" s="95"/>
      <c r="H55" s="95"/>
    </row>
    <row r="56" spans="1:8" ht="12.75" customHeight="1">
      <c r="A56" s="97"/>
      <c r="B56" s="56"/>
      <c r="C56" s="57"/>
      <c r="D56" s="57"/>
      <c r="E56" s="57"/>
      <c r="F56" s="57"/>
      <c r="G56" s="57"/>
      <c r="H56" s="57"/>
    </row>
    <row r="57" spans="1:8" ht="12" customHeight="1">
      <c r="A57" s="98"/>
      <c r="B57" s="98"/>
      <c r="C57" s="99"/>
      <c r="D57" s="99"/>
      <c r="E57" s="99"/>
      <c r="F57" s="99"/>
      <c r="G57" s="99"/>
      <c r="H57" s="99"/>
    </row>
    <row r="58" spans="1:8" ht="12" customHeight="1">
      <c r="A58" s="98"/>
      <c r="B58" s="98"/>
      <c r="C58" s="99"/>
      <c r="D58" s="99"/>
      <c r="E58" s="99"/>
      <c r="F58" s="99"/>
      <c r="G58" s="99"/>
      <c r="H58" s="99"/>
    </row>
    <row r="59" spans="1:8" ht="12" customHeight="1">
      <c r="A59" s="98"/>
      <c r="B59" s="98"/>
      <c r="C59" s="99"/>
      <c r="D59" s="99"/>
      <c r="E59" s="99"/>
      <c r="F59" s="99"/>
      <c r="G59" s="99"/>
      <c r="H59" s="99"/>
    </row>
    <row r="60" spans="1:8" ht="12" customHeight="1">
      <c r="A60" s="98"/>
      <c r="B60" s="98"/>
      <c r="C60" s="99"/>
      <c r="D60" s="99"/>
      <c r="E60" s="99"/>
      <c r="F60" s="99"/>
      <c r="G60" s="99"/>
      <c r="H60" s="99"/>
    </row>
    <row r="61" spans="1:8" ht="12" customHeight="1">
      <c r="A61" s="98"/>
      <c r="B61" s="98"/>
      <c r="C61" s="99"/>
      <c r="D61" s="99"/>
      <c r="E61" s="99"/>
      <c r="F61" s="99"/>
      <c r="G61" s="99"/>
      <c r="H61" s="99"/>
    </row>
    <row r="62" spans="1:8" ht="12" customHeight="1">
      <c r="A62" s="98"/>
      <c r="B62" s="98"/>
      <c r="C62" s="99"/>
      <c r="D62" s="99"/>
      <c r="E62" s="99"/>
      <c r="F62" s="99"/>
      <c r="G62" s="99"/>
      <c r="H62" s="99"/>
    </row>
    <row r="63" spans="1:8" ht="12" customHeight="1">
      <c r="A63" s="98"/>
      <c r="B63" s="98"/>
      <c r="C63" s="99"/>
      <c r="D63" s="99"/>
      <c r="E63" s="99"/>
      <c r="F63" s="99"/>
      <c r="G63" s="99"/>
      <c r="H63" s="99"/>
    </row>
    <row r="64" spans="1:8" ht="12" customHeight="1">
      <c r="A64" s="98"/>
      <c r="B64" s="98"/>
      <c r="C64" s="99"/>
      <c r="D64" s="99"/>
      <c r="E64" s="99"/>
      <c r="F64" s="99"/>
      <c r="G64" s="99"/>
      <c r="H64" s="99"/>
    </row>
    <row r="65" spans="1:8" ht="12" customHeight="1">
      <c r="A65" s="98"/>
      <c r="B65" s="98"/>
      <c r="C65" s="99"/>
      <c r="D65" s="99"/>
      <c r="E65" s="99"/>
      <c r="F65" s="99"/>
      <c r="G65" s="99"/>
      <c r="H65" s="99"/>
    </row>
    <row r="66" spans="1:8" ht="12" customHeight="1">
      <c r="A66" s="98"/>
      <c r="B66" s="98"/>
      <c r="C66" s="99"/>
      <c r="D66" s="99"/>
      <c r="E66" s="99"/>
      <c r="F66" s="99"/>
      <c r="G66" s="99"/>
      <c r="H66" s="99"/>
    </row>
    <row r="67" spans="1:8" ht="12" customHeight="1">
      <c r="A67" s="98"/>
      <c r="B67" s="98"/>
      <c r="C67" s="99"/>
      <c r="D67" s="99"/>
      <c r="E67" s="99"/>
      <c r="F67" s="99"/>
      <c r="G67" s="99"/>
      <c r="H67" s="99"/>
    </row>
    <row r="68" spans="1:8" ht="12" customHeight="1">
      <c r="A68" s="98"/>
      <c r="B68" s="98"/>
      <c r="C68" s="99"/>
      <c r="D68" s="99"/>
      <c r="E68" s="99"/>
      <c r="F68" s="99"/>
      <c r="G68" s="99"/>
      <c r="H68" s="99"/>
    </row>
    <row r="69" spans="1:8" s="72" customFormat="1" ht="12" customHeight="1"/>
    <row r="70" spans="1:8" s="72" customFormat="1" ht="12" customHeight="1"/>
    <row r="71" spans="1:8" s="72" customFormat="1" ht="12" customHeight="1"/>
    <row r="72" spans="1:8" s="72" customFormat="1" ht="12" customHeight="1"/>
    <row r="73" spans="1:8" s="72" customFormat="1"/>
    <row r="74" spans="1:8" s="72" customFormat="1"/>
    <row r="75" spans="1:8" s="72" customFormat="1"/>
    <row r="76" spans="1:8" s="72" customFormat="1"/>
    <row r="77" spans="1:8" s="72" customFormat="1"/>
    <row r="78" spans="1:8" s="72" customFormat="1"/>
    <row r="79" spans="1:8" s="72" customFormat="1"/>
    <row r="80" spans="1:8" s="72" customFormat="1"/>
    <row r="81" s="72" customFormat="1"/>
    <row r="82" s="72" customFormat="1"/>
    <row r="83" s="72" customFormat="1"/>
  </sheetData>
  <sheetProtection sheet="1" objects="1" scenarios="1" formatCells="0" formatColumns="0" formatRows="0"/>
  <phoneticPr fontId="3" type="noConversion"/>
  <printOptions horizontalCentered="1"/>
  <pageMargins left="0" right="0" top="0.59055118110236204" bottom="0.78740157480314998" header="0.39370078740157499" footer="0.47244094488189003"/>
  <pageSetup paperSize="9" orientation="portrait" r:id="rId1"/>
  <headerFooter alignWithMargins="0">
    <oddHeader>&amp;C&amp;"Arial,Regular"&amp;8Table 1 - Total Cost</oddHeader>
    <oddFooter>&amp;L&amp;"Arial,Regular"&amp;8&amp;A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CommandButton1">
          <controlPr defaultSize="0" autoLine="0" autoPict="0" r:id="rId5">
            <anchor moveWithCells="1" sizeWithCells="1">
              <from>
                <xdr:col>6</xdr:col>
                <xdr:colOff>123825</xdr:colOff>
                <xdr:row>0</xdr:row>
                <xdr:rowOff>57150</xdr:rowOff>
              </from>
              <to>
                <xdr:col>7</xdr:col>
                <xdr:colOff>409575</xdr:colOff>
                <xdr:row>0</xdr:row>
                <xdr:rowOff>361950</xdr:rowOff>
              </to>
            </anchor>
          </controlPr>
        </control>
      </mc:Choice>
      <mc:Fallback>
        <control shapeId="7169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5" tint="0.39997558519241921"/>
    <pageSetUpPr fitToPage="1"/>
  </sheetPr>
  <dimension ref="A1:H81"/>
  <sheetViews>
    <sheetView topLeftCell="A32" zoomScale="120" zoomScaleNormal="120" workbookViewId="0">
      <selection activeCell="B17" sqref="B17:C18"/>
    </sheetView>
  </sheetViews>
  <sheetFormatPr defaultRowHeight="11.25"/>
  <cols>
    <col min="1" max="1" width="17.33203125" style="28" customWidth="1"/>
    <col min="2" max="8" width="8.6640625" style="28" customWidth="1"/>
    <col min="9" max="26" width="8.6640625" style="29" customWidth="1"/>
    <col min="27" max="16384" width="9.33203125" style="29"/>
  </cols>
  <sheetData>
    <row r="1" spans="1:8" ht="34.9" customHeight="1">
      <c r="B1" s="100"/>
    </row>
    <row r="2" spans="1:8">
      <c r="A2" s="31" t="s">
        <v>35</v>
      </c>
      <c r="B2" s="32" t="s">
        <v>39</v>
      </c>
      <c r="C2" s="33"/>
      <c r="D2" s="33"/>
      <c r="E2" s="34"/>
      <c r="G2" s="35" t="s">
        <v>41</v>
      </c>
      <c r="H2" s="36">
        <v>2014</v>
      </c>
    </row>
    <row r="3" spans="1:8">
      <c r="A3" s="37" t="s">
        <v>1</v>
      </c>
      <c r="B3" s="38" t="str">
        <f>'ANSP Table 1'!B3</f>
        <v>Ireland - Terminal</v>
      </c>
      <c r="C3" s="39"/>
      <c r="D3" s="39"/>
      <c r="E3" s="40"/>
    </row>
    <row r="4" spans="1:8">
      <c r="A4" s="101"/>
      <c r="B4" s="102"/>
      <c r="C4" s="102"/>
      <c r="D4" s="102"/>
      <c r="E4" s="102"/>
      <c r="F4" s="102"/>
      <c r="G4" s="102"/>
      <c r="H4" s="102"/>
    </row>
    <row r="5" spans="1:8" ht="24.75" customHeight="1">
      <c r="A5" s="42"/>
      <c r="B5" s="43"/>
      <c r="C5" s="73" t="s">
        <v>48</v>
      </c>
      <c r="D5" s="73" t="s">
        <v>50</v>
      </c>
      <c r="E5" s="74" t="s">
        <v>54</v>
      </c>
      <c r="F5" s="74" t="s">
        <v>74</v>
      </c>
      <c r="G5" s="74" t="s">
        <v>96</v>
      </c>
      <c r="H5" s="48" t="s">
        <v>75</v>
      </c>
    </row>
    <row r="6" spans="1:8" ht="12.75" customHeight="1">
      <c r="A6" s="42"/>
      <c r="B6" s="42"/>
    </row>
    <row r="7" spans="1:8" ht="12.75" customHeight="1">
      <c r="A7" s="49" t="s">
        <v>42</v>
      </c>
      <c r="B7" s="50"/>
      <c r="C7" s="51"/>
      <c r="D7" s="51"/>
      <c r="E7" s="51"/>
      <c r="F7" s="51"/>
      <c r="G7" s="51"/>
      <c r="H7" s="51"/>
    </row>
    <row r="8" spans="1:8" ht="12.75" customHeight="1">
      <c r="A8" s="31" t="s">
        <v>2</v>
      </c>
      <c r="B8" s="53"/>
      <c r="C8" s="54">
        <v>244</v>
      </c>
      <c r="D8" s="54">
        <v>232</v>
      </c>
      <c r="E8" s="55">
        <v>242</v>
      </c>
      <c r="F8" s="55">
        <v>241</v>
      </c>
      <c r="G8" s="55">
        <v>245</v>
      </c>
      <c r="H8" s="55">
        <v>271</v>
      </c>
    </row>
    <row r="9" spans="1:8" ht="12.75" customHeight="1">
      <c r="A9" s="37"/>
      <c r="B9" s="56"/>
      <c r="C9" s="57"/>
      <c r="D9" s="57">
        <f>D8/C8-1</f>
        <v>-4.9180327868852514E-2</v>
      </c>
      <c r="E9" s="57">
        <f>E8/D8-1</f>
        <v>4.31034482758621E-2</v>
      </c>
      <c r="F9" s="57">
        <f>F8/E8-1</f>
        <v>-4.1322314049586639E-3</v>
      </c>
      <c r="G9" s="57">
        <f>G8/F8-1</f>
        <v>1.6597510373443924E-2</v>
      </c>
      <c r="H9" s="57">
        <f>H8/G8-1</f>
        <v>0.10612244897959178</v>
      </c>
    </row>
    <row r="10" spans="1:8" ht="12.75" customHeight="1">
      <c r="A10" s="31" t="s">
        <v>3</v>
      </c>
      <c r="B10" s="53"/>
      <c r="C10" s="54">
        <v>438</v>
      </c>
      <c r="D10" s="54">
        <f>398+50</f>
        <v>448</v>
      </c>
      <c r="E10" s="55">
        <v>416</v>
      </c>
      <c r="F10" s="55">
        <v>395</v>
      </c>
      <c r="G10" s="55">
        <v>360</v>
      </c>
      <c r="H10" s="55">
        <v>391</v>
      </c>
    </row>
    <row r="11" spans="1:8" ht="12.75" customHeight="1">
      <c r="A11" s="37"/>
      <c r="B11" s="56"/>
      <c r="C11" s="57"/>
      <c r="D11" s="57">
        <f>D10/C10-1</f>
        <v>2.2831050228310446E-2</v>
      </c>
      <c r="E11" s="57">
        <f>E10/D10-1</f>
        <v>-7.1428571428571397E-2</v>
      </c>
      <c r="F11" s="57">
        <f>F10/E10-1</f>
        <v>-5.0480769230769273E-2</v>
      </c>
      <c r="G11" s="57">
        <f>G10/F10-1</f>
        <v>-8.8607594936708889E-2</v>
      </c>
      <c r="H11" s="57">
        <f>H10/G10-1</f>
        <v>8.6111111111111027E-2</v>
      </c>
    </row>
    <row r="12" spans="1:8" ht="12.75" customHeight="1">
      <c r="A12" s="31" t="s">
        <v>4</v>
      </c>
      <c r="B12" s="53"/>
      <c r="C12" s="54"/>
      <c r="D12" s="54"/>
      <c r="E12" s="55"/>
      <c r="F12" s="55"/>
      <c r="G12" s="55"/>
      <c r="H12" s="55"/>
    </row>
    <row r="13" spans="1:8" ht="12.75" customHeight="1">
      <c r="A13" s="37"/>
      <c r="B13" s="56"/>
      <c r="C13" s="57"/>
      <c r="D13" s="57"/>
      <c r="E13" s="57"/>
      <c r="F13" s="57"/>
      <c r="G13" s="57"/>
      <c r="H13" s="57"/>
    </row>
    <row r="14" spans="1:8" ht="12.75" customHeight="1">
      <c r="A14" s="31" t="s">
        <v>5</v>
      </c>
      <c r="B14" s="53"/>
      <c r="C14" s="54"/>
      <c r="D14" s="54"/>
      <c r="E14" s="55"/>
      <c r="F14" s="55"/>
      <c r="G14" s="55"/>
      <c r="H14" s="55"/>
    </row>
    <row r="15" spans="1:8" ht="12.75" customHeight="1">
      <c r="A15" s="37"/>
      <c r="B15" s="56"/>
      <c r="C15" s="57"/>
      <c r="D15" s="57"/>
      <c r="E15" s="57"/>
      <c r="F15" s="57"/>
      <c r="G15" s="57"/>
      <c r="H15" s="57"/>
    </row>
    <row r="16" spans="1:8" ht="12.75" customHeight="1">
      <c r="A16" s="58" t="s">
        <v>6</v>
      </c>
      <c r="B16" s="59"/>
      <c r="C16" s="54"/>
      <c r="D16" s="54"/>
      <c r="E16" s="55"/>
      <c r="F16" s="55"/>
      <c r="G16" s="55"/>
      <c r="H16" s="55"/>
    </row>
    <row r="17" spans="1:8" ht="12.75" customHeight="1">
      <c r="A17" s="58"/>
      <c r="B17" s="59"/>
      <c r="C17" s="71"/>
      <c r="D17" s="71"/>
      <c r="E17" s="71"/>
      <c r="F17" s="71"/>
      <c r="G17" s="71"/>
      <c r="H17" s="71"/>
    </row>
    <row r="18" spans="1:8" s="77" customFormat="1" ht="12.75" customHeight="1">
      <c r="A18" s="60" t="s">
        <v>0</v>
      </c>
      <c r="B18" s="61"/>
      <c r="C18" s="62">
        <f t="shared" ref="C18:H18" si="0">C8+C10+C12+C14+C16</f>
        <v>682</v>
      </c>
      <c r="D18" s="62">
        <f t="shared" si="0"/>
        <v>680</v>
      </c>
      <c r="E18" s="63">
        <f t="shared" si="0"/>
        <v>658</v>
      </c>
      <c r="F18" s="63">
        <f t="shared" si="0"/>
        <v>636</v>
      </c>
      <c r="G18" s="63">
        <f t="shared" si="0"/>
        <v>605</v>
      </c>
      <c r="H18" s="63">
        <f t="shared" si="0"/>
        <v>662</v>
      </c>
    </row>
    <row r="19" spans="1:8" ht="12.75" customHeight="1">
      <c r="A19" s="64"/>
      <c r="B19" s="56"/>
      <c r="C19" s="57"/>
      <c r="D19" s="57">
        <f>D18/C18-1</f>
        <v>-2.9325513196480912E-3</v>
      </c>
      <c r="E19" s="57">
        <f>E18/D18-1</f>
        <v>-3.2352941176470584E-2</v>
      </c>
      <c r="F19" s="57">
        <f>F18/E18-1</f>
        <v>-3.3434650455927084E-2</v>
      </c>
      <c r="G19" s="57">
        <f>G18/F18-1</f>
        <v>-4.8742138364779919E-2</v>
      </c>
      <c r="H19" s="57">
        <f>H18/G18-1</f>
        <v>9.4214876033057893E-2</v>
      </c>
    </row>
    <row r="20" spans="1:8" ht="12.75" customHeight="1">
      <c r="A20" s="65"/>
    </row>
    <row r="21" spans="1:8" ht="12.75" customHeight="1">
      <c r="A21" s="49" t="s">
        <v>43</v>
      </c>
      <c r="B21" s="50"/>
      <c r="C21" s="70"/>
      <c r="D21" s="70"/>
      <c r="E21" s="70"/>
      <c r="F21" s="70"/>
      <c r="G21" s="70"/>
      <c r="H21" s="70"/>
    </row>
    <row r="22" spans="1:8" ht="12.75" customHeight="1">
      <c r="A22" s="31" t="s">
        <v>7</v>
      </c>
      <c r="B22" s="53"/>
      <c r="C22" s="54"/>
      <c r="D22" s="54"/>
      <c r="E22" s="55"/>
      <c r="F22" s="55"/>
      <c r="G22" s="55"/>
      <c r="H22" s="55"/>
    </row>
    <row r="23" spans="1:8" ht="12.75" customHeight="1">
      <c r="A23" s="37"/>
      <c r="B23" s="56"/>
      <c r="C23" s="71"/>
      <c r="D23" s="57"/>
      <c r="E23" s="57"/>
      <c r="F23" s="57"/>
      <c r="G23" s="57"/>
      <c r="H23" s="57"/>
    </row>
    <row r="24" spans="1:8" ht="12.75" customHeight="1">
      <c r="A24" s="31" t="s">
        <v>8</v>
      </c>
      <c r="B24" s="53"/>
      <c r="C24" s="54"/>
      <c r="D24" s="54"/>
      <c r="E24" s="55"/>
      <c r="F24" s="55"/>
      <c r="G24" s="55"/>
      <c r="H24" s="55"/>
    </row>
    <row r="25" spans="1:8" ht="12.75" customHeight="1">
      <c r="A25" s="37"/>
      <c r="B25" s="56"/>
      <c r="C25" s="71"/>
      <c r="D25" s="57"/>
      <c r="E25" s="57"/>
      <c r="F25" s="57"/>
      <c r="G25" s="57"/>
      <c r="H25" s="57"/>
    </row>
    <row r="26" spans="1:8" ht="12.75" customHeight="1">
      <c r="A26" s="31" t="s">
        <v>9</v>
      </c>
      <c r="B26" s="53"/>
      <c r="C26" s="54"/>
      <c r="D26" s="54"/>
      <c r="E26" s="55"/>
      <c r="F26" s="55"/>
      <c r="G26" s="55"/>
      <c r="H26" s="55"/>
    </row>
    <row r="27" spans="1:8" ht="12.75" customHeight="1">
      <c r="A27" s="37"/>
      <c r="B27" s="56"/>
      <c r="C27" s="71"/>
      <c r="D27" s="57"/>
      <c r="E27" s="57"/>
      <c r="F27" s="57"/>
      <c r="G27" s="57"/>
      <c r="H27" s="57"/>
    </row>
    <row r="28" spans="1:8" ht="12.75" customHeight="1">
      <c r="A28" s="31" t="s">
        <v>10</v>
      </c>
      <c r="B28" s="53"/>
      <c r="C28" s="54"/>
      <c r="D28" s="54"/>
      <c r="E28" s="55"/>
      <c r="F28" s="55"/>
      <c r="G28" s="55"/>
      <c r="H28" s="55"/>
    </row>
    <row r="29" spans="1:8" ht="12.75" customHeight="1">
      <c r="A29" s="37"/>
      <c r="B29" s="56"/>
      <c r="C29" s="71"/>
      <c r="D29" s="57"/>
      <c r="E29" s="57"/>
      <c r="F29" s="57"/>
      <c r="G29" s="57"/>
      <c r="H29" s="57"/>
    </row>
    <row r="30" spans="1:8" ht="12.75" customHeight="1">
      <c r="A30" s="31" t="s">
        <v>11</v>
      </c>
      <c r="B30" s="53"/>
      <c r="C30" s="54"/>
      <c r="D30" s="54"/>
      <c r="E30" s="55"/>
      <c r="F30" s="55"/>
      <c r="G30" s="55"/>
      <c r="H30" s="55"/>
    </row>
    <row r="31" spans="1:8" ht="12.75" customHeight="1">
      <c r="A31" s="37"/>
      <c r="B31" s="56"/>
      <c r="C31" s="71"/>
      <c r="D31" s="57"/>
      <c r="E31" s="57"/>
      <c r="F31" s="57"/>
      <c r="G31" s="57"/>
      <c r="H31" s="57"/>
    </row>
    <row r="32" spans="1:8" ht="12.75" customHeight="1">
      <c r="A32" s="31" t="s">
        <v>12</v>
      </c>
      <c r="B32" s="53"/>
      <c r="C32" s="54"/>
      <c r="D32" s="54"/>
      <c r="E32" s="55"/>
      <c r="F32" s="55"/>
      <c r="G32" s="55"/>
      <c r="H32" s="55"/>
    </row>
    <row r="33" spans="1:8" ht="12.75" customHeight="1">
      <c r="A33" s="37"/>
      <c r="B33" s="56"/>
      <c r="C33" s="71"/>
      <c r="D33" s="57"/>
      <c r="E33" s="57"/>
      <c r="F33" s="57"/>
      <c r="G33" s="57"/>
      <c r="H33" s="57"/>
    </row>
    <row r="34" spans="1:8" ht="12.75" customHeight="1">
      <c r="A34" s="31" t="s">
        <v>13</v>
      </c>
      <c r="B34" s="53"/>
      <c r="C34" s="54"/>
      <c r="D34" s="54"/>
      <c r="E34" s="55"/>
      <c r="F34" s="55"/>
      <c r="G34" s="55"/>
      <c r="H34" s="55"/>
    </row>
    <row r="35" spans="1:8" ht="12.75" customHeight="1">
      <c r="A35" s="37"/>
      <c r="B35" s="56"/>
      <c r="C35" s="71"/>
      <c r="D35" s="57"/>
      <c r="E35" s="57"/>
      <c r="F35" s="57"/>
      <c r="G35" s="57"/>
      <c r="H35" s="57"/>
    </row>
    <row r="36" spans="1:8" ht="12.75" customHeight="1">
      <c r="A36" s="31" t="s">
        <v>14</v>
      </c>
      <c r="B36" s="53"/>
      <c r="C36" s="54">
        <v>356</v>
      </c>
      <c r="D36" s="54">
        <v>293</v>
      </c>
      <c r="E36" s="55">
        <v>307</v>
      </c>
      <c r="F36" s="55">
        <v>327</v>
      </c>
      <c r="G36" s="55">
        <v>291</v>
      </c>
      <c r="H36" s="55">
        <v>289</v>
      </c>
    </row>
    <row r="37" spans="1:8" ht="12.75" customHeight="1">
      <c r="A37" s="37"/>
      <c r="B37" s="56"/>
      <c r="C37" s="57"/>
      <c r="D37" s="57">
        <f>D36/C36-1</f>
        <v>-0.1769662921348315</v>
      </c>
      <c r="E37" s="57">
        <f>E36/D36-1</f>
        <v>4.7781569965870352E-2</v>
      </c>
      <c r="F37" s="57">
        <f>F36/E36-1</f>
        <v>6.514657980456029E-2</v>
      </c>
      <c r="G37" s="57">
        <f>G36/F36-1</f>
        <v>-0.11009174311926606</v>
      </c>
      <c r="H37" s="57">
        <f>H36/G36-1</f>
        <v>-6.8728522336769515E-3</v>
      </c>
    </row>
    <row r="38" spans="1:8" ht="12.75" customHeight="1">
      <c r="A38" s="58" t="s">
        <v>15</v>
      </c>
      <c r="B38" s="59"/>
      <c r="C38" s="79">
        <v>326</v>
      </c>
      <c r="D38" s="79">
        <f>337+50</f>
        <v>387</v>
      </c>
      <c r="E38" s="80">
        <v>351</v>
      </c>
      <c r="F38" s="80">
        <v>309</v>
      </c>
      <c r="G38" s="80">
        <v>314</v>
      </c>
      <c r="H38" s="80">
        <v>373</v>
      </c>
    </row>
    <row r="39" spans="1:8" ht="12.75" customHeight="1">
      <c r="A39" s="58"/>
      <c r="B39" s="59"/>
      <c r="C39" s="57"/>
      <c r="D39" s="57">
        <f>D38/C38-1</f>
        <v>0.18711656441717794</v>
      </c>
      <c r="E39" s="57">
        <f>E38/D38-1</f>
        <v>-9.3023255813953543E-2</v>
      </c>
      <c r="F39" s="57">
        <f>F38/E38-1</f>
        <v>-0.11965811965811968</v>
      </c>
      <c r="G39" s="112">
        <f>G38/F38-1</f>
        <v>1.6181229773462702E-2</v>
      </c>
      <c r="H39" s="112">
        <f>H38/G38-1</f>
        <v>0.18789808917197459</v>
      </c>
    </row>
    <row r="40" spans="1:8" ht="12.75" customHeight="1">
      <c r="A40" s="60" t="s">
        <v>0</v>
      </c>
      <c r="B40" s="61"/>
      <c r="C40" s="62">
        <f t="shared" ref="C40:H40" si="1">C22+C24+C26+C28+C30+C32+C34+C36+C38</f>
        <v>682</v>
      </c>
      <c r="D40" s="62">
        <f>D22+D24+D26+D28+D30+D32+D34+D36+D38</f>
        <v>680</v>
      </c>
      <c r="E40" s="63">
        <f t="shared" si="1"/>
        <v>658</v>
      </c>
      <c r="F40" s="63">
        <f t="shared" si="1"/>
        <v>636</v>
      </c>
      <c r="G40" s="63">
        <f t="shared" si="1"/>
        <v>605</v>
      </c>
      <c r="H40" s="63">
        <f t="shared" si="1"/>
        <v>662</v>
      </c>
    </row>
    <row r="41" spans="1:8" ht="12.75" customHeight="1">
      <c r="A41" s="64"/>
      <c r="B41" s="56"/>
      <c r="C41" s="57"/>
      <c r="D41" s="57">
        <f>D40/C40-1</f>
        <v>-2.9325513196480912E-3</v>
      </c>
      <c r="E41" s="57">
        <f>E40/D40-1</f>
        <v>-3.2352941176470584E-2</v>
      </c>
      <c r="F41" s="57">
        <f>F40/E40-1</f>
        <v>-3.3434650455927084E-2</v>
      </c>
      <c r="G41" s="57">
        <f>G40/F40-1</f>
        <v>-4.8742138364779919E-2</v>
      </c>
      <c r="H41" s="57">
        <f>H40/G40-1</f>
        <v>9.4214876033057893E-2</v>
      </c>
    </row>
    <row r="42" spans="1:8" s="72" customFormat="1" ht="18.75" customHeight="1">
      <c r="A42" s="81"/>
      <c r="B42" s="81"/>
      <c r="C42" s="82"/>
      <c r="D42" s="82"/>
      <c r="E42" s="82"/>
      <c r="F42" s="82"/>
      <c r="G42" s="82"/>
      <c r="H42" s="82"/>
    </row>
    <row r="43" spans="1:8" s="72" customFormat="1" ht="12.75" customHeight="1">
      <c r="A43" s="83" t="s">
        <v>44</v>
      </c>
      <c r="B43" s="107"/>
      <c r="C43" s="108"/>
      <c r="D43" s="108"/>
      <c r="E43" s="108"/>
      <c r="F43" s="108"/>
      <c r="G43" s="108"/>
      <c r="H43" s="108"/>
    </row>
    <row r="44" spans="1:8" s="72" customFormat="1" ht="12.75" customHeight="1">
      <c r="A44" s="86" t="str">
        <f>'MET Table 1'!A44</f>
        <v>Inflation rate</v>
      </c>
      <c r="B44" s="87"/>
      <c r="C44" s="109">
        <f>'ANSP Table 1'!C44</f>
        <v>0</v>
      </c>
      <c r="D44" s="109">
        <f>'ANSP Table 1'!D44</f>
        <v>-1.6E-2</v>
      </c>
      <c r="E44" s="88">
        <f>'ANSP Table 1'!E44</f>
        <v>1.2E-2</v>
      </c>
      <c r="F44" s="88">
        <f>'ANSP Table 1'!F44</f>
        <v>1.9E-2</v>
      </c>
      <c r="G44" s="88">
        <f>'ANSP Table 1'!G44</f>
        <v>5.0000000000000001E-3</v>
      </c>
      <c r="H44" s="88">
        <f>'ANSP Table 1'!H44</f>
        <v>6.0000000000000001E-3</v>
      </c>
    </row>
    <row r="45" spans="1:8" s="72" customFormat="1" ht="12.75" customHeight="1">
      <c r="A45" s="89"/>
      <c r="B45" s="90"/>
      <c r="C45" s="91"/>
      <c r="D45" s="91"/>
      <c r="E45" s="91">
        <f>E44/D44-1</f>
        <v>-1.75</v>
      </c>
      <c r="F45" s="91">
        <f>F44/E44-1</f>
        <v>0.58333333333333326</v>
      </c>
      <c r="G45" s="91">
        <f>G44/F44-1</f>
        <v>-0.73684210526315796</v>
      </c>
      <c r="H45" s="91">
        <f>H44/G44-1</f>
        <v>0.19999999999999996</v>
      </c>
    </row>
    <row r="46" spans="1:8" s="72" customFormat="1" ht="12.75" customHeight="1">
      <c r="B46" s="113"/>
    </row>
    <row r="47" spans="1:8" ht="12.75" customHeight="1">
      <c r="A47" s="31" t="s">
        <v>16</v>
      </c>
      <c r="B47" s="53"/>
      <c r="C47" s="54"/>
      <c r="D47" s="54"/>
      <c r="E47" s="55"/>
      <c r="F47" s="55"/>
      <c r="G47" s="55"/>
      <c r="H47" s="55"/>
    </row>
    <row r="48" spans="1:8" ht="12.75" customHeight="1">
      <c r="A48" s="37"/>
      <c r="B48" s="56"/>
      <c r="C48" s="57"/>
      <c r="D48" s="57"/>
      <c r="E48" s="57"/>
      <c r="F48" s="57"/>
      <c r="G48" s="57"/>
      <c r="H48" s="57"/>
    </row>
    <row r="49" spans="1:8" ht="12.75" customHeight="1">
      <c r="A49" s="31" t="s">
        <v>17</v>
      </c>
      <c r="B49" s="53"/>
      <c r="C49" s="54"/>
      <c r="D49" s="54"/>
      <c r="E49" s="55"/>
      <c r="F49" s="55"/>
      <c r="G49" s="55"/>
      <c r="H49" s="55"/>
    </row>
    <row r="50" spans="1:8" ht="12.75" customHeight="1">
      <c r="A50" s="37"/>
      <c r="B50" s="56"/>
      <c r="C50" s="57"/>
      <c r="D50" s="57"/>
      <c r="E50" s="57"/>
      <c r="F50" s="57"/>
      <c r="G50" s="57"/>
      <c r="H50" s="57"/>
    </row>
    <row r="51" spans="1:8" ht="12.75" customHeight="1">
      <c r="A51" s="92" t="s">
        <v>18</v>
      </c>
      <c r="B51" s="93"/>
      <c r="C51" s="94"/>
      <c r="D51" s="94"/>
      <c r="E51" s="95"/>
      <c r="F51" s="95"/>
      <c r="G51" s="95"/>
      <c r="H51" s="95"/>
    </row>
    <row r="52" spans="1:8" ht="12.75" customHeight="1">
      <c r="A52" s="96"/>
      <c r="B52" s="56"/>
      <c r="C52" s="57"/>
      <c r="D52" s="57"/>
      <c r="E52" s="57"/>
      <c r="F52" s="57"/>
      <c r="G52" s="57"/>
      <c r="H52" s="57"/>
    </row>
    <row r="53" spans="1:8" ht="12.75" customHeight="1">
      <c r="A53" s="92" t="s">
        <v>19</v>
      </c>
      <c r="B53" s="93"/>
      <c r="C53" s="94"/>
      <c r="D53" s="94"/>
      <c r="E53" s="95"/>
      <c r="F53" s="95"/>
      <c r="G53" s="95"/>
      <c r="H53" s="95"/>
    </row>
    <row r="54" spans="1:8" ht="12.75" customHeight="1">
      <c r="A54" s="96"/>
      <c r="B54" s="56"/>
      <c r="C54" s="57"/>
      <c r="D54" s="57"/>
      <c r="E54" s="57"/>
      <c r="F54" s="57"/>
      <c r="G54" s="57"/>
      <c r="H54" s="57"/>
    </row>
    <row r="55" spans="1:8" ht="12.75" customHeight="1">
      <c r="A55" s="92" t="s">
        <v>20</v>
      </c>
      <c r="B55" s="93"/>
      <c r="C55" s="94"/>
      <c r="D55" s="94"/>
      <c r="E55" s="95"/>
      <c r="F55" s="95"/>
      <c r="G55" s="95"/>
      <c r="H55" s="95"/>
    </row>
    <row r="56" spans="1:8" ht="12.75" customHeight="1">
      <c r="A56" s="97"/>
      <c r="B56" s="56"/>
      <c r="C56" s="57"/>
      <c r="D56" s="57"/>
      <c r="E56" s="57"/>
      <c r="F56" s="57"/>
      <c r="G56" s="57"/>
      <c r="H56" s="57"/>
    </row>
    <row r="57" spans="1:8" ht="12" customHeight="1">
      <c r="A57" s="98"/>
      <c r="B57" s="98"/>
      <c r="C57" s="99"/>
      <c r="D57" s="99"/>
      <c r="E57" s="99"/>
      <c r="F57" s="99"/>
      <c r="G57" s="99"/>
      <c r="H57" s="99"/>
    </row>
    <row r="58" spans="1:8" ht="12" customHeight="1">
      <c r="A58" s="98"/>
      <c r="B58" s="98"/>
      <c r="C58" s="99"/>
      <c r="D58" s="99"/>
      <c r="E58" s="99"/>
      <c r="F58" s="99"/>
      <c r="G58" s="99"/>
      <c r="H58" s="99"/>
    </row>
    <row r="59" spans="1:8" ht="12" customHeight="1">
      <c r="A59" s="98"/>
      <c r="B59" s="98"/>
      <c r="C59" s="99"/>
      <c r="D59" s="99"/>
      <c r="E59" s="99"/>
      <c r="F59" s="99"/>
      <c r="G59" s="99"/>
      <c r="H59" s="99"/>
    </row>
    <row r="60" spans="1:8" ht="12" customHeight="1">
      <c r="A60" s="98"/>
      <c r="B60" s="98"/>
      <c r="C60" s="99"/>
      <c r="D60" s="99"/>
      <c r="E60" s="99"/>
      <c r="F60" s="99"/>
      <c r="G60" s="99"/>
      <c r="H60" s="99"/>
    </row>
    <row r="61" spans="1:8" ht="12" customHeight="1">
      <c r="A61" s="98"/>
      <c r="B61" s="98"/>
      <c r="C61" s="99"/>
      <c r="D61" s="99"/>
      <c r="E61" s="99"/>
      <c r="F61" s="99"/>
      <c r="G61" s="99"/>
      <c r="H61" s="99"/>
    </row>
    <row r="62" spans="1:8" ht="12" customHeight="1">
      <c r="A62" s="98"/>
      <c r="B62" s="98"/>
      <c r="C62" s="99"/>
      <c r="D62" s="99"/>
      <c r="E62" s="99"/>
      <c r="F62" s="99"/>
      <c r="G62" s="99"/>
      <c r="H62" s="99"/>
    </row>
    <row r="63" spans="1:8" ht="12" customHeight="1">
      <c r="A63" s="98"/>
      <c r="B63" s="98"/>
      <c r="C63" s="99"/>
      <c r="D63" s="99"/>
      <c r="E63" s="99"/>
      <c r="F63" s="99"/>
      <c r="G63" s="99"/>
      <c r="H63" s="99"/>
    </row>
    <row r="64" spans="1:8" ht="12" customHeight="1">
      <c r="A64" s="98"/>
      <c r="B64" s="98"/>
      <c r="C64" s="99"/>
      <c r="D64" s="99"/>
      <c r="E64" s="99"/>
      <c r="F64" s="99"/>
      <c r="G64" s="99"/>
      <c r="H64" s="99"/>
    </row>
    <row r="65" spans="1:8" ht="12" customHeight="1">
      <c r="A65" s="98"/>
      <c r="B65" s="98"/>
      <c r="C65" s="99"/>
      <c r="D65" s="99"/>
      <c r="E65" s="99"/>
      <c r="F65" s="99"/>
      <c r="G65" s="99"/>
      <c r="H65" s="99"/>
    </row>
    <row r="66" spans="1:8" ht="12" customHeight="1">
      <c r="A66" s="98"/>
      <c r="B66" s="98"/>
      <c r="C66" s="99"/>
      <c r="D66" s="99"/>
      <c r="E66" s="99"/>
      <c r="F66" s="99"/>
      <c r="G66" s="99"/>
      <c r="H66" s="99"/>
    </row>
    <row r="67" spans="1:8" ht="12" customHeight="1">
      <c r="A67" s="98"/>
      <c r="B67" s="98"/>
      <c r="C67" s="99"/>
      <c r="D67" s="99"/>
      <c r="E67" s="99"/>
      <c r="F67" s="99"/>
      <c r="G67" s="99"/>
      <c r="H67" s="99"/>
    </row>
    <row r="68" spans="1:8" ht="12" customHeight="1">
      <c r="A68" s="98"/>
      <c r="B68" s="98"/>
      <c r="C68" s="99"/>
      <c r="D68" s="99"/>
      <c r="E68" s="99"/>
      <c r="F68" s="99"/>
      <c r="G68" s="99"/>
      <c r="H68" s="99"/>
    </row>
    <row r="69" spans="1:8" ht="12" customHeight="1">
      <c r="A69" s="98"/>
      <c r="B69" s="98"/>
      <c r="C69" s="99"/>
      <c r="D69" s="99"/>
      <c r="E69" s="99"/>
      <c r="F69" s="99"/>
      <c r="G69" s="99"/>
      <c r="H69" s="99"/>
    </row>
    <row r="70" spans="1:8" s="72" customFormat="1" ht="12" customHeight="1"/>
    <row r="71" spans="1:8" s="72" customFormat="1" ht="12" customHeight="1"/>
    <row r="72" spans="1:8" s="72" customFormat="1" ht="12" customHeight="1"/>
    <row r="73" spans="1:8" s="72" customFormat="1"/>
    <row r="74" spans="1:8" s="72" customFormat="1"/>
    <row r="75" spans="1:8" s="72" customFormat="1"/>
    <row r="76" spans="1:8" s="72" customFormat="1"/>
    <row r="77" spans="1:8" s="72" customFormat="1"/>
    <row r="78" spans="1:8" s="72" customFormat="1"/>
    <row r="79" spans="1:8" s="72" customFormat="1"/>
    <row r="80" spans="1:8" s="72" customFormat="1"/>
    <row r="81" s="72" customFormat="1"/>
  </sheetData>
  <sheetProtection sheet="1" objects="1" scenarios="1" formatCells="0" formatColumns="0" formatRows="0"/>
  <phoneticPr fontId="3" type="noConversion"/>
  <printOptions horizontalCentered="1"/>
  <pageMargins left="0" right="0" top="0.59055118110236204" bottom="0.78740157480314998" header="0.39370078740157499" footer="0.47244094488189003"/>
  <pageSetup paperSize="9" scale="99" orientation="portrait" r:id="rId1"/>
  <headerFooter alignWithMargins="0">
    <oddHeader>&amp;C&amp;"Arial,Regular"&amp;8Table 1 - Total Cost</oddHeader>
    <oddFooter>&amp;L&amp;"Arial,Regular"&amp;8&amp;A</oddFooter>
  </headerFooter>
  <drawing r:id="rId2"/>
  <legacyDrawing r:id="rId3"/>
  <controls>
    <mc:AlternateContent xmlns:mc="http://schemas.openxmlformats.org/markup-compatibility/2006">
      <mc:Choice Requires="x14">
        <control shapeId="8193" r:id="rId4" name="CommandButton1">
          <controlPr defaultSize="0" autoLine="0" autoPict="0" r:id="rId5">
            <anchor moveWithCells="1" sizeWithCells="1">
              <from>
                <xdr:col>5</xdr:col>
                <xdr:colOff>57150</xdr:colOff>
                <xdr:row>0</xdr:row>
                <xdr:rowOff>57150</xdr:rowOff>
              </from>
              <to>
                <xdr:col>6</xdr:col>
                <xdr:colOff>190500</xdr:colOff>
                <xdr:row>0</xdr:row>
                <xdr:rowOff>361950</xdr:rowOff>
              </to>
            </anchor>
          </controlPr>
        </control>
      </mc:Choice>
      <mc:Fallback>
        <control shapeId="8193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5" tint="-0.499984740745262"/>
    <pageSetUpPr fitToPage="1"/>
  </sheetPr>
  <dimension ref="A1:H63"/>
  <sheetViews>
    <sheetView topLeftCell="A34" zoomScale="120" zoomScaleNormal="120" workbookViewId="0">
      <selection activeCell="B17" sqref="B17:C18"/>
    </sheetView>
  </sheetViews>
  <sheetFormatPr defaultRowHeight="11.25"/>
  <cols>
    <col min="1" max="1" width="17.33203125" style="28" customWidth="1"/>
    <col min="2" max="8" width="8.6640625" style="28" customWidth="1"/>
    <col min="9" max="26" width="8.6640625" style="29" customWidth="1"/>
    <col min="27" max="16384" width="9.33203125" style="29"/>
  </cols>
  <sheetData>
    <row r="1" spans="1:8" ht="34.9" customHeight="1">
      <c r="B1" s="100"/>
    </row>
    <row r="2" spans="1:8">
      <c r="A2" s="31" t="s">
        <v>35</v>
      </c>
      <c r="B2" s="32" t="s">
        <v>21</v>
      </c>
      <c r="C2" s="33"/>
      <c r="D2" s="33"/>
      <c r="E2" s="34"/>
      <c r="F2" s="29"/>
      <c r="G2" s="35" t="s">
        <v>41</v>
      </c>
      <c r="H2" s="36">
        <v>2014</v>
      </c>
    </row>
    <row r="3" spans="1:8">
      <c r="A3" s="37" t="s">
        <v>1</v>
      </c>
      <c r="B3" s="38" t="str">
        <f>'ANSP Table 1'!B3</f>
        <v>Ireland - Terminal</v>
      </c>
      <c r="C3" s="39"/>
      <c r="D3" s="39"/>
      <c r="E3" s="40"/>
    </row>
    <row r="4" spans="1:8" s="72" customFormat="1" ht="19.5" customHeight="1"/>
    <row r="5" spans="1:8" ht="24.75" customHeight="1">
      <c r="A5" s="42"/>
      <c r="B5" s="43"/>
      <c r="C5" s="73" t="s">
        <v>48</v>
      </c>
      <c r="D5" s="73" t="s">
        <v>50</v>
      </c>
      <c r="E5" s="74" t="s">
        <v>54</v>
      </c>
      <c r="F5" s="74" t="s">
        <v>74</v>
      </c>
      <c r="G5" s="74" t="s">
        <v>96</v>
      </c>
      <c r="H5" s="48" t="s">
        <v>75</v>
      </c>
    </row>
    <row r="6" spans="1:8">
      <c r="A6" s="42"/>
      <c r="B6" s="42"/>
    </row>
    <row r="7" spans="1:8">
      <c r="A7" s="49" t="s">
        <v>42</v>
      </c>
      <c r="B7" s="114"/>
      <c r="C7" s="52"/>
      <c r="D7" s="52"/>
      <c r="E7" s="52"/>
      <c r="F7" s="52"/>
      <c r="G7" s="52"/>
      <c r="H7" s="52"/>
    </row>
    <row r="8" spans="1:8">
      <c r="A8" s="31" t="s">
        <v>2</v>
      </c>
      <c r="B8" s="53"/>
      <c r="C8" s="54">
        <f>'ANSP Table 1'!C8+'MET Table 1'!C8+'CAA-NSA Table 1'!C8</f>
        <v>10725</v>
      </c>
      <c r="D8" s="54">
        <f>'ANSP Table 1'!D8+'MET Table 1'!D8+'CAA-NSA Table 1'!D8</f>
        <v>11192</v>
      </c>
      <c r="E8" s="55">
        <f>'ANSP Table 1'!E8+'MET Table 1'!E8+'CAA-NSA Table 1'!E8</f>
        <v>11387</v>
      </c>
      <c r="F8" s="55">
        <f>'ANSP Table 1'!F8+'MET Table 1'!F8+'CAA-NSA Table 1'!F8</f>
        <v>10915</v>
      </c>
      <c r="G8" s="55">
        <f>'ANSP Table 1'!G8+'MET Table 1'!G8+'CAA-NSA Table 1'!G8</f>
        <v>10577</v>
      </c>
      <c r="H8" s="55">
        <f>'ANSP Table 1'!H8+'MET Table 1'!H8+'CAA-NSA Table 1'!H8</f>
        <v>11364</v>
      </c>
    </row>
    <row r="9" spans="1:8">
      <c r="A9" s="37"/>
      <c r="B9" s="56"/>
      <c r="C9" s="57"/>
      <c r="D9" s="57">
        <f>D8/C8-1</f>
        <v>4.3543123543123619E-2</v>
      </c>
      <c r="E9" s="57">
        <f>E8/D8-1</f>
        <v>1.7423159399571064E-2</v>
      </c>
      <c r="F9" s="57">
        <f>F8/E8-1</f>
        <v>-4.1450777202072575E-2</v>
      </c>
      <c r="G9" s="57">
        <f>G8/F8-1</f>
        <v>-3.0966559780119085E-2</v>
      </c>
      <c r="H9" s="57">
        <f>H8/G8-1</f>
        <v>7.4406731587406627E-2</v>
      </c>
    </row>
    <row r="10" spans="1:8">
      <c r="A10" s="31" t="s">
        <v>3</v>
      </c>
      <c r="B10" s="53"/>
      <c r="C10" s="54">
        <f>'ANSP Table 1'!C10+'MET Table 1'!C10+'CAA-NSA Table 1'!C10</f>
        <v>5119</v>
      </c>
      <c r="D10" s="54">
        <f>'ANSP Table 1'!D10+'MET Table 1'!D10+'CAA-NSA Table 1'!D10</f>
        <v>4796</v>
      </c>
      <c r="E10" s="55">
        <f>'ANSP Table 1'!E10+'MET Table 1'!E10+'CAA-NSA Table 1'!E10</f>
        <v>4682</v>
      </c>
      <c r="F10" s="55">
        <f>'ANSP Table 1'!F10+'MET Table 1'!F10+'CAA-NSA Table 1'!F10</f>
        <v>5089</v>
      </c>
      <c r="G10" s="55">
        <f>'ANSP Table 1'!G10+'MET Table 1'!G10+'CAA-NSA Table 1'!G10</f>
        <v>4703</v>
      </c>
      <c r="H10" s="55">
        <f>'ANSP Table 1'!H10+'MET Table 1'!H10+'CAA-NSA Table 1'!H10</f>
        <v>5728</v>
      </c>
    </row>
    <row r="11" spans="1:8">
      <c r="A11" s="37"/>
      <c r="B11" s="56"/>
      <c r="C11" s="57"/>
      <c r="D11" s="57">
        <f>D10/C10-1</f>
        <v>-6.3098261379175624E-2</v>
      </c>
      <c r="E11" s="57">
        <f>E10/D10-1</f>
        <v>-2.3769808173477847E-2</v>
      </c>
      <c r="F11" s="57">
        <f>F10/E10-1</f>
        <v>8.6928662964545156E-2</v>
      </c>
      <c r="G11" s="57">
        <f>G10/F10-1</f>
        <v>-7.5849872273531127E-2</v>
      </c>
      <c r="H11" s="57">
        <f>H10/G10-1</f>
        <v>0.21794599192005104</v>
      </c>
    </row>
    <row r="12" spans="1:8">
      <c r="A12" s="31" t="s">
        <v>4</v>
      </c>
      <c r="B12" s="53"/>
      <c r="C12" s="54">
        <f>'ANSP Table 1'!C12+'MET Table 1'!C12+'CAA-NSA Table 1'!C12</f>
        <v>4142</v>
      </c>
      <c r="D12" s="54">
        <f>'ANSP Table 1'!D12+'MET Table 1'!D12+'CAA-NSA Table 1'!D12</f>
        <v>4937</v>
      </c>
      <c r="E12" s="55">
        <f>'ANSP Table 1'!E12+'MET Table 1'!E12+'CAA-NSA Table 1'!E12</f>
        <v>6312</v>
      </c>
      <c r="F12" s="55">
        <f>'ANSP Table 1'!F12+'MET Table 1'!F12+'CAA-NSA Table 1'!F12</f>
        <v>4390</v>
      </c>
      <c r="G12" s="55">
        <f>'ANSP Table 1'!G12+'MET Table 1'!G12+'CAA-NSA Table 1'!G12</f>
        <v>4219</v>
      </c>
      <c r="H12" s="55">
        <f>'ANSP Table 1'!H12+'MET Table 1'!H12+'CAA-NSA Table 1'!H12</f>
        <v>4377</v>
      </c>
    </row>
    <row r="13" spans="1:8">
      <c r="A13" s="37"/>
      <c r="B13" s="56"/>
      <c r="C13" s="57"/>
      <c r="D13" s="57">
        <f>D12/C12-1</f>
        <v>0.19193626267503627</v>
      </c>
      <c r="E13" s="57">
        <f>E12/D12-1</f>
        <v>0.27850921612315171</v>
      </c>
      <c r="F13" s="57">
        <f>F12/E12-1</f>
        <v>-0.30449936628643848</v>
      </c>
      <c r="G13" s="57">
        <f>G12/F12-1</f>
        <v>-3.8952164009111612E-2</v>
      </c>
      <c r="H13" s="57">
        <f>H12/G12-1</f>
        <v>3.7449632614363626E-2</v>
      </c>
    </row>
    <row r="14" spans="1:8">
      <c r="A14" s="31" t="s">
        <v>5</v>
      </c>
      <c r="B14" s="53"/>
      <c r="C14" s="54">
        <f>'ANSP Table 1'!C14+'MET Table 1'!C14+'CAA-NSA Table 1'!C14</f>
        <v>1797</v>
      </c>
      <c r="D14" s="54">
        <f>'ANSP Table 1'!D14+'MET Table 1'!D14+'CAA-NSA Table 1'!D14</f>
        <v>2316</v>
      </c>
      <c r="E14" s="55">
        <f>'ANSP Table 1'!E14+'MET Table 1'!E14+'CAA-NSA Table 1'!E14</f>
        <v>2865</v>
      </c>
      <c r="F14" s="55">
        <f>'ANSP Table 1'!F14+'MET Table 1'!F14+'CAA-NSA Table 1'!F14</f>
        <v>2769</v>
      </c>
      <c r="G14" s="55">
        <f>'ANSP Table 1'!G14+'MET Table 1'!G14+'CAA-NSA Table 1'!G14</f>
        <v>2573</v>
      </c>
      <c r="H14" s="55">
        <f>'ANSP Table 1'!H14+'MET Table 1'!H14+'CAA-NSA Table 1'!H14</f>
        <v>2564</v>
      </c>
    </row>
    <row r="15" spans="1:8">
      <c r="A15" s="37"/>
      <c r="B15" s="56"/>
      <c r="C15" s="57"/>
      <c r="D15" s="57">
        <f>D14/C14-1</f>
        <v>0.28881469115191982</v>
      </c>
      <c r="E15" s="57">
        <f>E14/D14-1</f>
        <v>0.23704663212435229</v>
      </c>
      <c r="F15" s="57">
        <f>F14/E14-1</f>
        <v>-3.350785340314133E-2</v>
      </c>
      <c r="G15" s="57">
        <f>G14/F14-1</f>
        <v>-7.078367641747918E-2</v>
      </c>
      <c r="H15" s="57">
        <f>H14/G14-1</f>
        <v>-3.497862417411568E-3</v>
      </c>
    </row>
    <row r="16" spans="1:8">
      <c r="A16" s="58" t="s">
        <v>6</v>
      </c>
      <c r="B16" s="59"/>
      <c r="C16" s="54"/>
      <c r="D16" s="54"/>
      <c r="E16" s="55"/>
      <c r="F16" s="55"/>
      <c r="G16" s="55"/>
      <c r="H16" s="55"/>
    </row>
    <row r="17" spans="1:8">
      <c r="A17" s="58"/>
      <c r="B17" s="59"/>
      <c r="C17" s="57"/>
      <c r="D17" s="57"/>
      <c r="E17" s="57"/>
      <c r="F17" s="57"/>
      <c r="G17" s="57"/>
      <c r="H17" s="57"/>
    </row>
    <row r="18" spans="1:8" s="77" customFormat="1">
      <c r="A18" s="60" t="s">
        <v>0</v>
      </c>
      <c r="B18" s="61"/>
      <c r="C18" s="62">
        <f t="shared" ref="C18:H18" si="0">C8+C10+C12+C14+C16</f>
        <v>21783</v>
      </c>
      <c r="D18" s="62">
        <f t="shared" si="0"/>
        <v>23241</v>
      </c>
      <c r="E18" s="63">
        <f t="shared" si="0"/>
        <v>25246</v>
      </c>
      <c r="F18" s="63">
        <f t="shared" si="0"/>
        <v>23163</v>
      </c>
      <c r="G18" s="63">
        <f>G8+G10+G12+G14+G16</f>
        <v>22072</v>
      </c>
      <c r="H18" s="63">
        <f t="shared" si="0"/>
        <v>24033</v>
      </c>
    </row>
    <row r="19" spans="1:8">
      <c r="A19" s="64"/>
      <c r="B19" s="56"/>
      <c r="C19" s="57"/>
      <c r="D19" s="57">
        <f>D18/C18-1</f>
        <v>6.6932929348574532E-2</v>
      </c>
      <c r="E19" s="57">
        <f>E18/D18-1</f>
        <v>8.6269953960673051E-2</v>
      </c>
      <c r="F19" s="57">
        <f>F18/E18-1</f>
        <v>-8.2508120098233384E-2</v>
      </c>
      <c r="G19" s="57">
        <f>G18/F18-1</f>
        <v>-4.7100980011224758E-2</v>
      </c>
      <c r="H19" s="57">
        <f>H18/G18-1</f>
        <v>8.8845596230518353E-2</v>
      </c>
    </row>
    <row r="20" spans="1:8">
      <c r="A20" s="115"/>
      <c r="B20" s="42"/>
      <c r="C20" s="42"/>
      <c r="D20" s="42"/>
      <c r="E20" s="42"/>
      <c r="F20" s="42"/>
      <c r="G20" s="42"/>
      <c r="H20" s="42"/>
    </row>
    <row r="21" spans="1:8">
      <c r="A21" s="49" t="s">
        <v>43</v>
      </c>
      <c r="B21" s="114"/>
      <c r="C21" s="70"/>
      <c r="D21" s="70"/>
      <c r="E21" s="70"/>
      <c r="F21" s="70"/>
      <c r="G21" s="70"/>
      <c r="H21" s="70"/>
    </row>
    <row r="22" spans="1:8">
      <c r="A22" s="31" t="s">
        <v>7</v>
      </c>
      <c r="B22" s="53"/>
      <c r="C22" s="54">
        <f>'ANSP Table 1'!C22+'MET Table 1'!C22+'CAA-NSA Table 1'!C22</f>
        <v>13413</v>
      </c>
      <c r="D22" s="54">
        <f>'ANSP Table 1'!D22+'MET Table 1'!D22+'CAA-NSA Table 1'!D22</f>
        <v>15277</v>
      </c>
      <c r="E22" s="55">
        <f>'ANSP Table 1'!E22+'MET Table 1'!E22+'CAA-NSA Table 1'!E22</f>
        <v>20786</v>
      </c>
      <c r="F22" s="55">
        <f>'ANSP Table 1'!F22+'MET Table 1'!F22+'CAA-NSA Table 1'!F22</f>
        <v>18841</v>
      </c>
      <c r="G22" s="55">
        <f>'ANSP Table 1'!G22+'MET Table 1'!G22+'CAA-NSA Table 1'!G22</f>
        <v>17886</v>
      </c>
      <c r="H22" s="55">
        <f>'ANSP Table 1'!H22+'MET Table 1'!H22+'CAA-NSA Table 1'!H22</f>
        <v>19544</v>
      </c>
    </row>
    <row r="23" spans="1:8">
      <c r="A23" s="37"/>
      <c r="B23" s="56"/>
      <c r="C23" s="57"/>
      <c r="D23" s="57">
        <f>D22/C22-1</f>
        <v>0.13896965630358604</v>
      </c>
      <c r="E23" s="57">
        <f>E22/D22-1</f>
        <v>0.36060744910649989</v>
      </c>
      <c r="F23" s="57">
        <f>F22/E22-1</f>
        <v>-9.357259694024822E-2</v>
      </c>
      <c r="G23" s="57">
        <f>G22/F22-1</f>
        <v>-5.0687330821081678E-2</v>
      </c>
      <c r="H23" s="57">
        <f>H22/G22-1</f>
        <v>9.2698199709269735E-2</v>
      </c>
    </row>
    <row r="24" spans="1:8">
      <c r="A24" s="31" t="s">
        <v>8</v>
      </c>
      <c r="B24" s="53"/>
      <c r="C24" s="54">
        <f>'ANSP Table 1'!C24+'MET Table 1'!C24+'CAA-NSA Table 1'!C24</f>
        <v>1166</v>
      </c>
      <c r="D24" s="54">
        <f>'ANSP Table 1'!D24+'MET Table 1'!D24+'CAA-NSA Table 1'!D24</f>
        <v>1102</v>
      </c>
      <c r="E24" s="55">
        <f>'ANSP Table 1'!E24+'MET Table 1'!E24+'CAA-NSA Table 1'!E24</f>
        <v>607</v>
      </c>
      <c r="F24" s="55">
        <f>'ANSP Table 1'!F24+'MET Table 1'!F24+'CAA-NSA Table 1'!F24</f>
        <v>550</v>
      </c>
      <c r="G24" s="55">
        <f>'ANSP Table 1'!G24+'MET Table 1'!G24+'CAA-NSA Table 1'!G24</f>
        <v>523</v>
      </c>
      <c r="H24" s="55">
        <f>'ANSP Table 1'!H24+'MET Table 1'!H24+'CAA-NSA Table 1'!H24</f>
        <v>570</v>
      </c>
    </row>
    <row r="25" spans="1:8">
      <c r="A25" s="37"/>
      <c r="B25" s="56"/>
      <c r="C25" s="57"/>
      <c r="D25" s="57">
        <f>D24/C24-1</f>
        <v>-5.4888507718696355E-2</v>
      </c>
      <c r="E25" s="57">
        <f>E24/D24-1</f>
        <v>-0.44918330308529941</v>
      </c>
      <c r="F25" s="57">
        <f>F24/E24-1</f>
        <v>-9.3904448105436522E-2</v>
      </c>
      <c r="G25" s="57">
        <f>G24/F24-1</f>
        <v>-4.9090909090909074E-2</v>
      </c>
      <c r="H25" s="57">
        <f>H24/G24-1</f>
        <v>8.9866156787762996E-2</v>
      </c>
    </row>
    <row r="26" spans="1:8">
      <c r="A26" s="31" t="s">
        <v>9</v>
      </c>
      <c r="B26" s="53"/>
      <c r="C26" s="54">
        <f>'ANSP Table 1'!C26+'MET Table 1'!C26+'CAA-NSA Table 1'!C26</f>
        <v>972</v>
      </c>
      <c r="D26" s="54">
        <f>'ANSP Table 1'!D26+'MET Table 1'!D26+'CAA-NSA Table 1'!D26</f>
        <v>892</v>
      </c>
      <c r="E26" s="55">
        <f>'ANSP Table 1'!E26+'MET Table 1'!E26+'CAA-NSA Table 1'!E26</f>
        <v>700</v>
      </c>
      <c r="F26" s="55">
        <f>'ANSP Table 1'!F26+'MET Table 1'!F26+'CAA-NSA Table 1'!F26</f>
        <v>634</v>
      </c>
      <c r="G26" s="55">
        <f>'ANSP Table 1'!G26+'MET Table 1'!G26+'CAA-NSA Table 1'!G26</f>
        <v>602</v>
      </c>
      <c r="H26" s="55">
        <f>'ANSP Table 1'!H26+'MET Table 1'!H26+'CAA-NSA Table 1'!H26</f>
        <v>658</v>
      </c>
    </row>
    <row r="27" spans="1:8">
      <c r="A27" s="37"/>
      <c r="B27" s="56"/>
      <c r="C27" s="57"/>
      <c r="D27" s="57">
        <f>D26/C26-1</f>
        <v>-8.2304526748971152E-2</v>
      </c>
      <c r="E27" s="57">
        <f>E26/D26-1</f>
        <v>-0.2152466367713004</v>
      </c>
      <c r="F27" s="57">
        <f>F26/E26-1</f>
        <v>-9.4285714285714306E-2</v>
      </c>
      <c r="G27" s="57">
        <f>G26/F26-1</f>
        <v>-5.0473186119873836E-2</v>
      </c>
      <c r="H27" s="57">
        <f>H26/G26-1</f>
        <v>9.3023255813953432E-2</v>
      </c>
    </row>
    <row r="28" spans="1:8">
      <c r="A28" s="31" t="s">
        <v>10</v>
      </c>
      <c r="B28" s="53"/>
      <c r="C28" s="54">
        <f>'ANSP Table 1'!C28+'MET Table 1'!C28+'CAA-NSA Table 1'!C28</f>
        <v>3888</v>
      </c>
      <c r="D28" s="54">
        <f>'ANSP Table 1'!D28+'MET Table 1'!D28+'CAA-NSA Table 1'!D28</f>
        <v>3674</v>
      </c>
      <c r="E28" s="55">
        <f>'ANSP Table 1'!E28+'MET Table 1'!E28+'CAA-NSA Table 1'!E28</f>
        <v>957</v>
      </c>
      <c r="F28" s="55">
        <f>'ANSP Table 1'!F28+'MET Table 1'!F28+'CAA-NSA Table 1'!F28</f>
        <v>867</v>
      </c>
      <c r="G28" s="55">
        <f>'ANSP Table 1'!G28+'MET Table 1'!G28+'CAA-NSA Table 1'!G28</f>
        <v>821</v>
      </c>
      <c r="H28" s="55">
        <f>'ANSP Table 1'!H28+'MET Table 1'!H28+'CAA-NSA Table 1'!H28</f>
        <v>899</v>
      </c>
    </row>
    <row r="29" spans="1:8">
      <c r="A29" s="37"/>
      <c r="B29" s="56"/>
      <c r="C29" s="57"/>
      <c r="D29" s="57">
        <f>D28/C28-1</f>
        <v>-5.5041152263374471E-2</v>
      </c>
      <c r="E29" s="57">
        <f>E28/D28-1</f>
        <v>-0.73952095808383234</v>
      </c>
      <c r="F29" s="57">
        <f>F28/E28-1</f>
        <v>-9.404388714733547E-2</v>
      </c>
      <c r="G29" s="57">
        <f>G28/F28-1</f>
        <v>-5.3056516724336755E-2</v>
      </c>
      <c r="H29" s="57">
        <f>H28/G28-1</f>
        <v>9.5006090133982868E-2</v>
      </c>
    </row>
    <row r="30" spans="1:8">
      <c r="A30" s="31" t="s">
        <v>11</v>
      </c>
      <c r="B30" s="53"/>
      <c r="C30" s="54">
        <f>'ANSP Table 1'!C30+'MET Table 1'!C30+'CAA-NSA Table 1'!C30</f>
        <v>0</v>
      </c>
      <c r="D30" s="54">
        <f>'ANSP Table 1'!D30+'MET Table 1'!D30+'CAA-NSA Table 1'!D30</f>
        <v>0</v>
      </c>
      <c r="E30" s="55">
        <f>'ANSP Table 1'!E30+'MET Table 1'!E30+'CAA-NSA Table 1'!E30</f>
        <v>0</v>
      </c>
      <c r="F30" s="55">
        <f>'ANSP Table 1'!F30+'MET Table 1'!F30+'CAA-NSA Table 1'!F30</f>
        <v>0</v>
      </c>
      <c r="G30" s="55">
        <f>'ANSP Table 1'!G30+'MET Table 1'!G30+'CAA-NSA Table 1'!G30</f>
        <v>0</v>
      </c>
      <c r="H30" s="55">
        <f>'ANSP Table 1'!H30+'MET Table 1'!H30+'CAA-NSA Table 1'!H30</f>
        <v>0</v>
      </c>
    </row>
    <row r="31" spans="1:8">
      <c r="A31" s="37"/>
      <c r="B31" s="56"/>
      <c r="C31" s="57"/>
      <c r="D31" s="57"/>
      <c r="E31" s="57"/>
      <c r="F31" s="57"/>
      <c r="G31" s="57"/>
      <c r="H31" s="57"/>
    </row>
    <row r="32" spans="1:8">
      <c r="A32" s="31" t="s">
        <v>12</v>
      </c>
      <c r="B32" s="53"/>
      <c r="C32" s="54">
        <f>'ANSP Table 1'!C32+'MET Table 1'!C32+'CAA-NSA Table 1'!C32</f>
        <v>0</v>
      </c>
      <c r="D32" s="54">
        <f>'ANSP Table 1'!D32+'MET Table 1'!D32+'CAA-NSA Table 1'!D32</f>
        <v>0</v>
      </c>
      <c r="E32" s="55">
        <f>'ANSP Table 1'!E32+'MET Table 1'!E32+'CAA-NSA Table 1'!E32</f>
        <v>0</v>
      </c>
      <c r="F32" s="55">
        <f>'ANSP Table 1'!F32+'MET Table 1'!F32+'CAA-NSA Table 1'!F32</f>
        <v>0</v>
      </c>
      <c r="G32" s="55">
        <f>'ANSP Table 1'!G32+'MET Table 1'!G32+'CAA-NSA Table 1'!G32</f>
        <v>0</v>
      </c>
      <c r="H32" s="55">
        <f>'ANSP Table 1'!H32+'MET Table 1'!H32+'CAA-NSA Table 1'!H32</f>
        <v>0</v>
      </c>
    </row>
    <row r="33" spans="1:8">
      <c r="A33" s="37"/>
      <c r="B33" s="56"/>
      <c r="C33" s="57"/>
      <c r="D33" s="57"/>
      <c r="E33" s="57"/>
      <c r="F33" s="57"/>
      <c r="G33" s="57"/>
      <c r="H33" s="57"/>
    </row>
    <row r="34" spans="1:8">
      <c r="A34" s="31" t="s">
        <v>13</v>
      </c>
      <c r="B34" s="53"/>
      <c r="C34" s="54">
        <f>'ANSP Table 1'!C34+'MET Table 1'!C34+'CAA-NSA Table 1'!C34</f>
        <v>1662</v>
      </c>
      <c r="D34" s="54">
        <f>'ANSP Table 1'!D34+'MET Table 1'!D34+'CAA-NSA Table 1'!D34</f>
        <v>1616</v>
      </c>
      <c r="E34" s="55">
        <f>'ANSP Table 1'!E34+'MET Table 1'!E34+'CAA-NSA Table 1'!E34</f>
        <v>1538</v>
      </c>
      <c r="F34" s="55">
        <f>'ANSP Table 1'!F34+'MET Table 1'!F34+'CAA-NSA Table 1'!F34</f>
        <v>1635</v>
      </c>
      <c r="G34" s="55">
        <f>'ANSP Table 1'!G34+'MET Table 1'!G34+'CAA-NSA Table 1'!G34</f>
        <v>1635</v>
      </c>
      <c r="H34" s="55">
        <f>'ANSP Table 1'!H34+'MET Table 1'!H34+'CAA-NSA Table 1'!H34</f>
        <v>1700</v>
      </c>
    </row>
    <row r="35" spans="1:8">
      <c r="A35" s="37"/>
      <c r="B35" s="56"/>
      <c r="C35" s="57"/>
      <c r="D35" s="57">
        <f>D34/C34-1</f>
        <v>-2.76774969915764E-2</v>
      </c>
      <c r="E35" s="57">
        <f>E34/D34-1</f>
        <v>-4.826732673267331E-2</v>
      </c>
      <c r="F35" s="57">
        <f>F34/E34-1</f>
        <v>6.3068920676202955E-2</v>
      </c>
      <c r="G35" s="57">
        <f>G34/F34-1</f>
        <v>0</v>
      </c>
      <c r="H35" s="57">
        <f>H34/G34-1</f>
        <v>3.9755351681957096E-2</v>
      </c>
    </row>
    <row r="36" spans="1:8">
      <c r="A36" s="31" t="s">
        <v>14</v>
      </c>
      <c r="B36" s="53"/>
      <c r="C36" s="54">
        <f>'ANSP Table 1'!C36+'MET Table 1'!C36+'CAA-NSA Table 1'!C36</f>
        <v>356</v>
      </c>
      <c r="D36" s="54">
        <f>'ANSP Table 1'!D36+'MET Table 1'!D36+'CAA-NSA Table 1'!D36</f>
        <v>293</v>
      </c>
      <c r="E36" s="55">
        <f>'ANSP Table 1'!E36+'MET Table 1'!E36+'CAA-NSA Table 1'!E36</f>
        <v>307</v>
      </c>
      <c r="F36" s="55">
        <f>'ANSP Table 1'!F36+'MET Table 1'!F36+'CAA-NSA Table 1'!F36</f>
        <v>327</v>
      </c>
      <c r="G36" s="55">
        <f>'ANSP Table 1'!G36+'MET Table 1'!G36+'CAA-NSA Table 1'!G36</f>
        <v>291</v>
      </c>
      <c r="H36" s="55">
        <f>'ANSP Table 1'!H36+'MET Table 1'!H36+'CAA-NSA Table 1'!H36</f>
        <v>289</v>
      </c>
    </row>
    <row r="37" spans="1:8">
      <c r="A37" s="37"/>
      <c r="B37" s="56"/>
      <c r="C37" s="57"/>
      <c r="D37" s="57">
        <f>D36/C36-1</f>
        <v>-0.1769662921348315</v>
      </c>
      <c r="E37" s="57">
        <f>E36/D36-1</f>
        <v>4.7781569965870352E-2</v>
      </c>
      <c r="F37" s="57">
        <f>F36/E36-1</f>
        <v>6.514657980456029E-2</v>
      </c>
      <c r="G37" s="57">
        <f>G36/F36-1</f>
        <v>-0.11009174311926606</v>
      </c>
      <c r="H37" s="57">
        <f>H36/G36-1</f>
        <v>-6.8728522336769515E-3</v>
      </c>
    </row>
    <row r="38" spans="1:8">
      <c r="A38" s="58" t="s">
        <v>15</v>
      </c>
      <c r="B38" s="59"/>
      <c r="C38" s="54">
        <f>'ANSP Table 1'!C38+'MET Table 1'!C38+'CAA-NSA Table 1'!C38</f>
        <v>326</v>
      </c>
      <c r="D38" s="54">
        <f>'ANSP Table 1'!D38+'MET Table 1'!D38+'CAA-NSA Table 1'!D38</f>
        <v>387</v>
      </c>
      <c r="E38" s="55">
        <f>'ANSP Table 1'!E38+'MET Table 1'!E38+'CAA-NSA Table 1'!E38</f>
        <v>351</v>
      </c>
      <c r="F38" s="55">
        <f>'ANSP Table 1'!F38+'MET Table 1'!F38+'CAA-NSA Table 1'!F38</f>
        <v>309</v>
      </c>
      <c r="G38" s="55">
        <f>'ANSP Table 1'!G38+'MET Table 1'!G38+'CAA-NSA Table 1'!G38</f>
        <v>314</v>
      </c>
      <c r="H38" s="55">
        <f>'ANSP Table 1'!H38+'MET Table 1'!H38+'CAA-NSA Table 1'!H38</f>
        <v>373</v>
      </c>
    </row>
    <row r="39" spans="1:8">
      <c r="A39" s="58"/>
      <c r="B39" s="59"/>
      <c r="C39" s="57"/>
      <c r="D39" s="57">
        <f>D38/C38-1</f>
        <v>0.18711656441717794</v>
      </c>
      <c r="E39" s="57">
        <f>E38/D38-1</f>
        <v>-9.3023255813953543E-2</v>
      </c>
      <c r="F39" s="57">
        <f>F38/E38-1</f>
        <v>-0.11965811965811968</v>
      </c>
      <c r="G39" s="57">
        <f>G38/F38-1</f>
        <v>1.6181229773462702E-2</v>
      </c>
      <c r="H39" s="57">
        <f>H38/G38-1</f>
        <v>0.18789808917197459</v>
      </c>
    </row>
    <row r="40" spans="1:8">
      <c r="A40" s="60" t="s">
        <v>0</v>
      </c>
      <c r="B40" s="61"/>
      <c r="C40" s="62">
        <f t="shared" ref="C40:H40" si="1">C22+C24+C26+C28+C30+C32+C34+C36+C38</f>
        <v>21783</v>
      </c>
      <c r="D40" s="62">
        <f t="shared" si="1"/>
        <v>23241</v>
      </c>
      <c r="E40" s="63">
        <f t="shared" si="1"/>
        <v>25246</v>
      </c>
      <c r="F40" s="63">
        <f t="shared" si="1"/>
        <v>23163</v>
      </c>
      <c r="G40" s="63">
        <f t="shared" si="1"/>
        <v>22072</v>
      </c>
      <c r="H40" s="63">
        <f t="shared" si="1"/>
        <v>24033</v>
      </c>
    </row>
    <row r="41" spans="1:8">
      <c r="A41" s="64"/>
      <c r="B41" s="56"/>
      <c r="C41" s="57"/>
      <c r="D41" s="57">
        <f>D40/C40-1</f>
        <v>6.6932929348574532E-2</v>
      </c>
      <c r="E41" s="57">
        <f>E40/D40-1</f>
        <v>8.6269953960673051E-2</v>
      </c>
      <c r="F41" s="57">
        <f>F40/E40-1</f>
        <v>-8.2508120098233384E-2</v>
      </c>
      <c r="G41" s="57">
        <f>G40/F40-1</f>
        <v>-4.7100980011224758E-2</v>
      </c>
      <c r="H41" s="57">
        <f>H40/G40-1</f>
        <v>8.8845596230518353E-2</v>
      </c>
    </row>
    <row r="42" spans="1:8" s="72" customFormat="1" ht="18.75" customHeight="1">
      <c r="A42" s="116"/>
      <c r="B42" s="81"/>
      <c r="C42" s="82"/>
      <c r="D42" s="82"/>
      <c r="E42" s="82"/>
      <c r="F42" s="82"/>
      <c r="G42" s="82"/>
      <c r="H42" s="82"/>
    </row>
    <row r="43" spans="1:8" s="72" customFormat="1">
      <c r="A43" s="83" t="s">
        <v>44</v>
      </c>
      <c r="B43" s="84"/>
      <c r="C43" s="85"/>
      <c r="D43" s="85"/>
      <c r="E43" s="85"/>
      <c r="F43" s="85"/>
      <c r="G43" s="85"/>
      <c r="H43" s="85"/>
    </row>
    <row r="44" spans="1:8" s="72" customFormat="1">
      <c r="A44" s="86" t="s">
        <v>40</v>
      </c>
      <c r="B44" s="87"/>
      <c r="C44" s="109">
        <f>'ANSP Table 1'!C44</f>
        <v>0</v>
      </c>
      <c r="D44" s="109">
        <f>'ANSP Table 1'!D44</f>
        <v>-1.6E-2</v>
      </c>
      <c r="E44" s="88">
        <f>'ANSP Table 1'!E44</f>
        <v>1.2E-2</v>
      </c>
      <c r="F44" s="88">
        <f>'ANSP Table 1'!F44</f>
        <v>1.9E-2</v>
      </c>
      <c r="G44" s="88">
        <f>'ANSP Table 1'!G44</f>
        <v>5.0000000000000001E-3</v>
      </c>
      <c r="H44" s="88">
        <f>'ANSP Table 1'!H44</f>
        <v>6.0000000000000001E-3</v>
      </c>
    </row>
    <row r="45" spans="1:8" s="72" customFormat="1">
      <c r="A45" s="89"/>
      <c r="B45" s="90"/>
      <c r="C45" s="91"/>
      <c r="D45" s="91"/>
      <c r="E45" s="91">
        <f>E44/D44-1</f>
        <v>-1.75</v>
      </c>
      <c r="F45" s="91">
        <f>F44/E44-1</f>
        <v>0.58333333333333326</v>
      </c>
      <c r="G45" s="91">
        <f>G44/F44-1</f>
        <v>-0.73684210526315796</v>
      </c>
      <c r="H45" s="91">
        <f>H44/G44-1</f>
        <v>0.19999999999999996</v>
      </c>
    </row>
    <row r="46" spans="1:8" s="72" customFormat="1" ht="12.75" customHeight="1">
      <c r="A46" s="117"/>
      <c r="B46" s="110"/>
      <c r="C46" s="111"/>
      <c r="D46" s="111"/>
      <c r="E46" s="111"/>
      <c r="F46" s="111"/>
      <c r="G46" s="111"/>
      <c r="H46" s="111"/>
    </row>
    <row r="47" spans="1:8">
      <c r="A47" s="31" t="s">
        <v>16</v>
      </c>
      <c r="B47" s="53"/>
      <c r="C47" s="54">
        <f>'ANSP Table 1'!C47+'MET Table 1'!C47+'CAA-NSA Table 1'!C47</f>
        <v>23960</v>
      </c>
      <c r="D47" s="54">
        <f>'ANSP Table 1'!D47+'MET Table 1'!D47+'CAA-NSA Table 1'!D47</f>
        <v>30880</v>
      </c>
      <c r="E47" s="55">
        <f>'ANSP Table 1'!E47+'MET Table 1'!E47+'CAA-NSA Table 1'!E47</f>
        <v>38200</v>
      </c>
      <c r="F47" s="55">
        <f>'ANSP Table 1'!F47+'MET Table 1'!F47+'CAA-NSA Table 1'!F47</f>
        <v>35050</v>
      </c>
      <c r="G47" s="55">
        <v>31000</v>
      </c>
      <c r="H47" s="55">
        <f>'ANSP Table 1'!H47+'MET Table 1'!H47+'CAA-NSA Table 1'!H47</f>
        <v>30165</v>
      </c>
    </row>
    <row r="48" spans="1:8">
      <c r="A48" s="37"/>
      <c r="B48" s="56"/>
      <c r="C48" s="57"/>
      <c r="D48" s="57">
        <f>D47/C47-1</f>
        <v>0.28881469115191982</v>
      </c>
      <c r="E48" s="57">
        <f>E47/D47-1</f>
        <v>0.23704663212435229</v>
      </c>
      <c r="F48" s="57">
        <f>F47/E47-1</f>
        <v>-8.2460732984293239E-2</v>
      </c>
      <c r="G48" s="57">
        <f>G47/F47-1</f>
        <v>-0.11554921540656204</v>
      </c>
      <c r="H48" s="57">
        <f>H47/G47-1</f>
        <v>-2.693548387096778E-2</v>
      </c>
    </row>
    <row r="49" spans="1:8">
      <c r="A49" s="31" t="s">
        <v>17</v>
      </c>
      <c r="B49" s="53"/>
      <c r="C49" s="54">
        <f>'ANSP Table 1'!C49+'MET Table 1'!C49+'CAA-NSA Table 1'!C49</f>
        <v>23960</v>
      </c>
      <c r="D49" s="54">
        <f>'ANSP Table 1'!D49+'MET Table 1'!D49+'CAA-NSA Table 1'!D49</f>
        <v>30880</v>
      </c>
      <c r="E49" s="55">
        <f>'ANSP Table 1'!E49+'MET Table 1'!E49+'CAA-NSA Table 1'!E49</f>
        <v>38200</v>
      </c>
      <c r="F49" s="55">
        <f>'ANSP Table 1'!F49+'MET Table 1'!F49+'CAA-NSA Table 1'!F49</f>
        <v>35050</v>
      </c>
      <c r="G49" s="55">
        <f>+G47</f>
        <v>31000</v>
      </c>
      <c r="H49" s="55">
        <f>'ANSP Table 1'!H49+'MET Table 1'!H49+'CAA-NSA Table 1'!H49</f>
        <v>30165</v>
      </c>
    </row>
    <row r="50" spans="1:8">
      <c r="A50" s="37"/>
      <c r="B50" s="56"/>
      <c r="C50" s="57"/>
      <c r="D50" s="57">
        <f>D49/C49-1</f>
        <v>0.28881469115191982</v>
      </c>
      <c r="E50" s="57">
        <f>E49/D49-1</f>
        <v>0.23704663212435229</v>
      </c>
      <c r="F50" s="57">
        <f>F49/E49-1</f>
        <v>-8.2460732984293239E-2</v>
      </c>
      <c r="G50" s="57">
        <f>G49/F49-1</f>
        <v>-0.11554921540656204</v>
      </c>
      <c r="H50" s="57">
        <f>H49/G49-1</f>
        <v>-2.693548387096778E-2</v>
      </c>
    </row>
    <row r="51" spans="1:8" ht="12" customHeight="1">
      <c r="A51" s="92" t="s">
        <v>18</v>
      </c>
      <c r="B51" s="93"/>
      <c r="C51" s="94">
        <f t="shared" ref="C51:H51" si="2">C14/C47</f>
        <v>7.4999999999999997E-2</v>
      </c>
      <c r="D51" s="94">
        <f t="shared" si="2"/>
        <v>7.4999999999999997E-2</v>
      </c>
      <c r="E51" s="95">
        <f t="shared" si="2"/>
        <v>7.4999999999999997E-2</v>
      </c>
      <c r="F51" s="95">
        <f t="shared" si="2"/>
        <v>7.9001426533523544E-2</v>
      </c>
      <c r="G51" s="95">
        <f>G14/G47</f>
        <v>8.3000000000000004E-2</v>
      </c>
      <c r="H51" s="95">
        <f t="shared" si="2"/>
        <v>8.4999171224929559E-2</v>
      </c>
    </row>
    <row r="52" spans="1:8" ht="12" customHeight="1">
      <c r="A52" s="37"/>
      <c r="B52" s="56"/>
      <c r="C52" s="57"/>
      <c r="D52" s="57">
        <f>D51/C51-1</f>
        <v>0</v>
      </c>
      <c r="E52" s="57">
        <f>E51/D51-1</f>
        <v>0</v>
      </c>
      <c r="F52" s="57">
        <f>F51/E51-1</f>
        <v>5.3352353780313999E-2</v>
      </c>
      <c r="G52" s="57">
        <f>G51/F51-1</f>
        <v>5.0613940050559636E-2</v>
      </c>
      <c r="H52" s="57">
        <f>H51/G51-1</f>
        <v>2.4086400300356026E-2</v>
      </c>
    </row>
    <row r="53" spans="1:8" ht="12" customHeight="1">
      <c r="A53" s="92" t="s">
        <v>19</v>
      </c>
      <c r="B53" s="93"/>
      <c r="C53" s="94">
        <v>7.3400000000000007E-2</v>
      </c>
      <c r="D53" s="94">
        <v>7.3400000000000007E-2</v>
      </c>
      <c r="E53" s="95">
        <v>7.3400000000000007E-2</v>
      </c>
      <c r="F53" s="95">
        <v>9.7900000000000001E-2</v>
      </c>
      <c r="G53" s="95">
        <v>0.10249999999999999</v>
      </c>
      <c r="H53" s="95">
        <v>0.1048</v>
      </c>
    </row>
    <row r="54" spans="1:8" ht="12" customHeight="1">
      <c r="A54" s="37"/>
      <c r="B54" s="56"/>
      <c r="C54" s="57"/>
      <c r="D54" s="57">
        <f>D53/C53-1</f>
        <v>0</v>
      </c>
      <c r="E54" s="57">
        <f>E53/D53-1</f>
        <v>0</v>
      </c>
      <c r="F54" s="57">
        <f>F53/E53-1</f>
        <v>0.33378746594005437</v>
      </c>
      <c r="G54" s="57">
        <f>G53/F53-1</f>
        <v>4.6986721144024468E-2</v>
      </c>
      <c r="H54" s="57">
        <f>H53/G53-1</f>
        <v>2.2439024390243922E-2</v>
      </c>
    </row>
    <row r="55" spans="1:8" ht="12" customHeight="1">
      <c r="A55" s="92" t="s">
        <v>20</v>
      </c>
      <c r="B55" s="93"/>
      <c r="C55" s="94">
        <v>4.36E-2</v>
      </c>
      <c r="D55" s="94">
        <v>4.36E-2</v>
      </c>
      <c r="E55" s="95">
        <v>4.36E-2</v>
      </c>
      <c r="F55" s="95">
        <v>4.5999999999999999E-2</v>
      </c>
      <c r="G55" s="95">
        <v>0.05</v>
      </c>
      <c r="H55" s="95">
        <v>5.1999999999999998E-2</v>
      </c>
    </row>
    <row r="56" spans="1:8">
      <c r="A56" s="37"/>
      <c r="B56" s="56"/>
      <c r="C56" s="57"/>
      <c r="D56" s="57">
        <f>D55/C55-1</f>
        <v>0</v>
      </c>
      <c r="E56" s="57">
        <f>E55/D55-1</f>
        <v>0</v>
      </c>
      <c r="F56" s="57">
        <f>F55/E55-1</f>
        <v>5.504587155963292E-2</v>
      </c>
      <c r="G56" s="57">
        <f>G55/F55-1</f>
        <v>8.6956521739130599E-2</v>
      </c>
      <c r="H56" s="57">
        <f>H55/G55-1</f>
        <v>3.9999999999999813E-2</v>
      </c>
    </row>
    <row r="57" spans="1:8" s="72" customFormat="1"/>
    <row r="58" spans="1:8" s="72" customFormat="1"/>
    <row r="59" spans="1:8" s="72" customFormat="1"/>
    <row r="60" spans="1:8" s="72" customFormat="1"/>
    <row r="61" spans="1:8" s="72" customFormat="1"/>
    <row r="62" spans="1:8" s="72" customFormat="1"/>
    <row r="63" spans="1:8" s="72" customFormat="1"/>
  </sheetData>
  <sheetProtection sheet="1" objects="1" scenarios="1" formatCells="0" formatColumns="0" formatRows="0"/>
  <phoneticPr fontId="3" type="noConversion"/>
  <printOptions horizontalCentered="1"/>
  <pageMargins left="0" right="0" top="0.59055118110236204" bottom="0.78740157480314998" header="0.39370078740157499" footer="0.47244094488189003"/>
  <pageSetup paperSize="9" orientation="portrait" r:id="rId1"/>
  <headerFooter alignWithMargins="0">
    <oddHeader>&amp;C&amp;"Arial,Regular"&amp;8Table 1 - Total Cost</oddHeader>
    <oddFooter>&amp;L&amp;"Arial,Regular"&amp;8&amp;A</oddFooter>
  </headerFooter>
  <drawing r:id="rId2"/>
  <legacyDrawing r:id="rId3"/>
  <controls>
    <mc:AlternateContent xmlns:mc="http://schemas.openxmlformats.org/markup-compatibility/2006">
      <mc:Choice Requires="x14">
        <control shapeId="9217" r:id="rId4" name="CommandButton1">
          <controlPr defaultSize="0" autoLine="0" autoPict="0" r:id="rId5">
            <anchor moveWithCells="1" sizeWithCells="1">
              <from>
                <xdr:col>6</xdr:col>
                <xdr:colOff>123825</xdr:colOff>
                <xdr:row>0</xdr:row>
                <xdr:rowOff>57150</xdr:rowOff>
              </from>
              <to>
                <xdr:col>7</xdr:col>
                <xdr:colOff>409575</xdr:colOff>
                <xdr:row>0</xdr:row>
                <xdr:rowOff>361950</xdr:rowOff>
              </to>
            </anchor>
          </controlPr>
        </control>
      </mc:Choice>
      <mc:Fallback>
        <control shapeId="9217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3" tint="-0.249977111117893"/>
    <pageSetUpPr fitToPage="1"/>
  </sheetPr>
  <dimension ref="A1:M89"/>
  <sheetViews>
    <sheetView showZeros="0" topLeftCell="A76" zoomScale="120" zoomScaleNormal="120" workbookViewId="0">
      <selection activeCell="B17" sqref="B17:C18"/>
    </sheetView>
  </sheetViews>
  <sheetFormatPr defaultRowHeight="11.25"/>
  <cols>
    <col min="1" max="1" width="17.33203125" style="82" customWidth="1"/>
    <col min="2" max="8" width="8.6640625" style="82" customWidth="1"/>
    <col min="9" max="26" width="8.6640625" style="72" customWidth="1"/>
    <col min="27" max="16384" width="9.33203125" style="72"/>
  </cols>
  <sheetData>
    <row r="1" spans="1:9" ht="76.150000000000006" customHeight="1">
      <c r="B1" s="118"/>
    </row>
    <row r="2" spans="1:9">
      <c r="A2" s="31" t="s">
        <v>35</v>
      </c>
      <c r="B2" s="32" t="s">
        <v>21</v>
      </c>
      <c r="C2" s="33"/>
      <c r="D2" s="33"/>
      <c r="E2" s="34"/>
      <c r="F2" s="28"/>
      <c r="G2" s="119" t="s">
        <v>41</v>
      </c>
      <c r="H2" s="120">
        <v>2014</v>
      </c>
    </row>
    <row r="3" spans="1:9">
      <c r="A3" s="37" t="s">
        <v>1</v>
      </c>
      <c r="B3" s="38" t="str">
        <f>'ANSP Table 1'!B3</f>
        <v>Ireland - Terminal</v>
      </c>
      <c r="C3" s="39"/>
      <c r="D3" s="39"/>
      <c r="E3" s="40"/>
      <c r="F3" s="28"/>
      <c r="G3" s="28"/>
      <c r="H3" s="28"/>
    </row>
    <row r="4" spans="1:9" ht="19.5" customHeight="1"/>
    <row r="5" spans="1:9" ht="24.75" customHeight="1">
      <c r="A5" s="81"/>
      <c r="B5" s="121"/>
      <c r="C5" s="73" t="s">
        <v>48</v>
      </c>
      <c r="D5" s="73" t="s">
        <v>50</v>
      </c>
      <c r="E5" s="74" t="s">
        <v>54</v>
      </c>
      <c r="F5" s="74" t="s">
        <v>74</v>
      </c>
      <c r="G5" s="74" t="s">
        <v>96</v>
      </c>
      <c r="H5" s="48" t="s">
        <v>75</v>
      </c>
    </row>
    <row r="6" spans="1:9">
      <c r="A6" s="81"/>
      <c r="B6" s="81"/>
    </row>
    <row r="7" spans="1:9">
      <c r="A7" s="83" t="s">
        <v>23</v>
      </c>
      <c r="B7" s="107"/>
      <c r="C7" s="108"/>
      <c r="D7" s="108"/>
      <c r="E7" s="108"/>
      <c r="F7" s="108"/>
      <c r="G7" s="108"/>
      <c r="H7" s="108"/>
    </row>
    <row r="8" spans="1:9">
      <c r="A8" s="86" t="s">
        <v>70</v>
      </c>
      <c r="B8" s="87"/>
      <c r="C8" s="75">
        <f>+'Table 1 Consolidated'!C18</f>
        <v>21783</v>
      </c>
      <c r="D8" s="75">
        <f>+'Table 1 Consolidated'!D18</f>
        <v>23241</v>
      </c>
      <c r="E8" s="76">
        <f>+'Table 1 Consolidated'!E18</f>
        <v>25246</v>
      </c>
      <c r="F8" s="76">
        <f>+'Table 1 Consolidated'!F18</f>
        <v>23163</v>
      </c>
      <c r="G8" s="76">
        <f>+'Table 1 Consolidated'!G18</f>
        <v>22072</v>
      </c>
      <c r="H8" s="76">
        <f>+'Table 1 Consolidated'!H18</f>
        <v>24033</v>
      </c>
      <c r="I8" s="150"/>
    </row>
    <row r="9" spans="1:9">
      <c r="A9" s="89"/>
      <c r="B9" s="90"/>
      <c r="C9" s="91"/>
      <c r="D9" s="91">
        <f>+D8/C8-1</f>
        <v>6.6932929348574532E-2</v>
      </c>
      <c r="E9" s="91">
        <f>+E8/D8-1</f>
        <v>8.6269953960673051E-2</v>
      </c>
      <c r="F9" s="91">
        <f>+F8/E8-1</f>
        <v>-8.2508120098233384E-2</v>
      </c>
      <c r="G9" s="91">
        <f>+G8/F8-1</f>
        <v>-4.7100980011224758E-2</v>
      </c>
      <c r="H9" s="91">
        <f>+H8/G8-1</f>
        <v>8.8845596230518353E-2</v>
      </c>
    </row>
    <row r="10" spans="1:9">
      <c r="A10" s="122" t="s">
        <v>36</v>
      </c>
      <c r="B10" s="123"/>
      <c r="C10" s="75"/>
      <c r="D10" s="75"/>
      <c r="E10" s="76"/>
      <c r="F10" s="76"/>
      <c r="G10" s="76"/>
      <c r="H10" s="76"/>
    </row>
    <row r="11" spans="1:9">
      <c r="A11" s="122"/>
      <c r="B11" s="90"/>
      <c r="C11" s="91"/>
      <c r="D11" s="91"/>
      <c r="E11" s="91"/>
      <c r="F11" s="91"/>
      <c r="G11" s="91"/>
      <c r="H11" s="91"/>
    </row>
    <row r="12" spans="1:9">
      <c r="A12" s="86" t="s">
        <v>38</v>
      </c>
      <c r="B12" s="87"/>
      <c r="C12" s="75"/>
      <c r="D12" s="76"/>
      <c r="E12" s="76"/>
      <c r="F12" s="76"/>
      <c r="G12" s="76"/>
      <c r="H12" s="76"/>
    </row>
    <row r="13" spans="1:9">
      <c r="A13" s="89"/>
      <c r="B13" s="90"/>
      <c r="C13" s="91"/>
      <c r="D13" s="91"/>
      <c r="E13" s="91"/>
      <c r="F13" s="91"/>
      <c r="G13" s="91"/>
      <c r="H13" s="91"/>
    </row>
    <row r="14" spans="1:9">
      <c r="A14" s="86" t="s">
        <v>24</v>
      </c>
      <c r="B14" s="87"/>
      <c r="C14" s="75"/>
      <c r="D14" s="75"/>
      <c r="E14" s="76">
        <f>E10+E12</f>
        <v>0</v>
      </c>
      <c r="F14" s="76">
        <f>F10+F12</f>
        <v>0</v>
      </c>
      <c r="G14" s="76"/>
      <c r="H14" s="76">
        <f>H10+H12</f>
        <v>0</v>
      </c>
    </row>
    <row r="15" spans="1:9">
      <c r="A15" s="89"/>
      <c r="B15" s="90"/>
      <c r="C15" s="91"/>
      <c r="D15" s="91"/>
      <c r="E15" s="91"/>
      <c r="F15" s="91"/>
      <c r="G15" s="91"/>
      <c r="H15" s="91"/>
    </row>
    <row r="16" spans="1:9">
      <c r="A16" s="86" t="s">
        <v>25</v>
      </c>
      <c r="B16" s="87"/>
      <c r="C16" s="76">
        <v>-150</v>
      </c>
      <c r="D16" s="76">
        <v>-5073</v>
      </c>
      <c r="E16" s="76">
        <v>-626</v>
      </c>
      <c r="F16" s="76"/>
      <c r="G16" s="76"/>
      <c r="H16" s="76">
        <v>698</v>
      </c>
    </row>
    <row r="17" spans="1:8">
      <c r="A17" s="89"/>
      <c r="B17" s="90"/>
      <c r="C17" s="124"/>
      <c r="D17" s="124"/>
      <c r="E17" s="124"/>
      <c r="F17" s="124"/>
      <c r="G17" s="124"/>
      <c r="H17" s="124"/>
    </row>
    <row r="18" spans="1:8">
      <c r="A18" s="86" t="s">
        <v>26</v>
      </c>
      <c r="B18" s="87"/>
      <c r="C18" s="76"/>
      <c r="D18" s="76"/>
      <c r="E18" s="76"/>
      <c r="F18" s="76"/>
      <c r="G18" s="76"/>
      <c r="H18" s="76"/>
    </row>
    <row r="19" spans="1:8">
      <c r="A19" s="122"/>
      <c r="B19" s="123"/>
      <c r="C19" s="124"/>
      <c r="D19" s="124"/>
      <c r="E19" s="124"/>
      <c r="F19" s="124"/>
      <c r="G19" s="124"/>
      <c r="H19" s="124"/>
    </row>
    <row r="20" spans="1:8">
      <c r="A20" s="125" t="s">
        <v>27</v>
      </c>
      <c r="B20" s="126"/>
      <c r="C20" s="127">
        <f t="shared" ref="C20:H20" si="0">+C8-C14-C16-C18</f>
        <v>21933</v>
      </c>
      <c r="D20" s="127">
        <f t="shared" si="0"/>
        <v>28314</v>
      </c>
      <c r="E20" s="127">
        <f t="shared" si="0"/>
        <v>25872</v>
      </c>
      <c r="F20" s="127">
        <f t="shared" si="0"/>
        <v>23163</v>
      </c>
      <c r="G20" s="127">
        <f t="shared" si="0"/>
        <v>22072</v>
      </c>
      <c r="H20" s="127">
        <f t="shared" si="0"/>
        <v>23335</v>
      </c>
    </row>
    <row r="21" spans="1:8">
      <c r="A21" s="128"/>
      <c r="B21" s="90"/>
      <c r="C21" s="91"/>
      <c r="D21" s="91">
        <f>+D20/C20-1</f>
        <v>0.29093147312269174</v>
      </c>
      <c r="E21" s="91">
        <f>+E20/D20-1</f>
        <v>-8.6247086247086213E-2</v>
      </c>
      <c r="F21" s="91">
        <f>+F20/E20-1</f>
        <v>-0.10470779220779225</v>
      </c>
      <c r="G21" s="91">
        <f>+G20/F20-1</f>
        <v>-4.7100980011224758E-2</v>
      </c>
      <c r="H21" s="91">
        <f>+H20/G20-1</f>
        <v>5.722181949981886E-2</v>
      </c>
    </row>
    <row r="22" spans="1:8">
      <c r="A22" s="122" t="s">
        <v>28</v>
      </c>
      <c r="B22" s="129"/>
      <c r="C22" s="151">
        <v>159.785</v>
      </c>
      <c r="D22" s="151">
        <v>137.483</v>
      </c>
      <c r="E22" s="151">
        <v>135.82400000000001</v>
      </c>
      <c r="F22" s="151">
        <v>129.65799999999999</v>
      </c>
      <c r="G22" s="145">
        <f>136935/1000</f>
        <v>136.935</v>
      </c>
      <c r="H22" s="145">
        <v>137</v>
      </c>
    </row>
    <row r="23" spans="1:8">
      <c r="A23" s="89"/>
      <c r="B23" s="90"/>
      <c r="C23" s="124"/>
      <c r="D23" s="91">
        <f>+D22/C22-1</f>
        <v>-0.13957505397878389</v>
      </c>
      <c r="E23" s="91">
        <f>+E22/D22-1</f>
        <v>-1.2066946458834882E-2</v>
      </c>
      <c r="F23" s="91">
        <f>+F22/E22-1</f>
        <v>-4.5396984332666035E-2</v>
      </c>
      <c r="G23" s="91">
        <f>+G22/F22-1</f>
        <v>5.612457387897396E-2</v>
      </c>
      <c r="H23" s="170"/>
    </row>
    <row r="24" spans="1:8">
      <c r="A24" s="86" t="s">
        <v>29</v>
      </c>
      <c r="B24" s="87"/>
      <c r="C24" s="162"/>
      <c r="D24" s="162"/>
      <c r="E24" s="151">
        <v>135.721</v>
      </c>
      <c r="F24" s="151">
        <v>129.59800000000001</v>
      </c>
      <c r="G24" s="145">
        <f>136935/1000</f>
        <v>136.935</v>
      </c>
      <c r="H24" s="76">
        <v>137</v>
      </c>
    </row>
    <row r="25" spans="1:8" ht="12" thickBot="1">
      <c r="A25" s="130"/>
      <c r="B25" s="131"/>
      <c r="C25" s="132"/>
      <c r="D25" s="132"/>
      <c r="E25" s="133"/>
      <c r="F25" s="133">
        <f>+F24/E24-1</f>
        <v>-4.5114610119288745E-2</v>
      </c>
      <c r="G25" s="133">
        <f>+G24/F24-1</f>
        <v>5.6613527986542955E-2</v>
      </c>
      <c r="H25" s="133"/>
    </row>
    <row r="26" spans="1:8" s="136" customFormat="1" ht="12" thickTop="1">
      <c r="A26" s="171" t="s">
        <v>97</v>
      </c>
      <c r="B26" s="134"/>
      <c r="C26" s="135"/>
      <c r="D26" s="135"/>
      <c r="E26" s="135">
        <v>202.74</v>
      </c>
      <c r="F26" s="135">
        <v>160.24</v>
      </c>
      <c r="G26" s="135">
        <v>153.72</v>
      </c>
      <c r="H26" s="135">
        <v>156.91999999999999</v>
      </c>
    </row>
    <row r="27" spans="1:8">
      <c r="A27" s="128"/>
      <c r="B27" s="90"/>
      <c r="C27" s="91"/>
      <c r="D27" s="91"/>
      <c r="E27" s="124"/>
      <c r="F27" s="124">
        <f>F26/E26-1</f>
        <v>-0.20962809509716873</v>
      </c>
      <c r="G27" s="124">
        <f>G26/F26-1</f>
        <v>-4.0688966550174843E-2</v>
      </c>
      <c r="H27" s="124">
        <f>H26/G26-1</f>
        <v>2.0817069997397741E-2</v>
      </c>
    </row>
    <row r="28" spans="1:8">
      <c r="A28" s="137" t="s">
        <v>71</v>
      </c>
    </row>
    <row r="29" spans="1:8">
      <c r="A29" s="137" t="s">
        <v>30</v>
      </c>
    </row>
    <row r="30" spans="1:8">
      <c r="A30" s="137" t="s">
        <v>72</v>
      </c>
    </row>
    <row r="31" spans="1:8">
      <c r="A31" s="137"/>
      <c r="C31" s="138"/>
      <c r="D31" s="138"/>
      <c r="E31" s="138"/>
      <c r="F31" s="138"/>
      <c r="G31" s="138"/>
      <c r="H31" s="138"/>
    </row>
    <row r="32" spans="1:8">
      <c r="A32" s="83"/>
      <c r="B32" s="84"/>
      <c r="C32" s="85"/>
      <c r="D32" s="85"/>
      <c r="E32" s="85"/>
      <c r="F32" s="85"/>
      <c r="G32" s="85"/>
      <c r="H32" s="85"/>
    </row>
    <row r="33" spans="1:12" ht="24.75" customHeight="1">
      <c r="A33" s="81"/>
      <c r="B33" s="121"/>
      <c r="C33" s="73" t="s">
        <v>48</v>
      </c>
      <c r="D33" s="73" t="s">
        <v>50</v>
      </c>
      <c r="E33" s="74" t="s">
        <v>54</v>
      </c>
      <c r="F33" s="74" t="s">
        <v>74</v>
      </c>
      <c r="G33" s="74" t="s">
        <v>96</v>
      </c>
      <c r="H33" s="48" t="s">
        <v>75</v>
      </c>
    </row>
    <row r="34" spans="1:12">
      <c r="A34" s="81"/>
      <c r="B34" s="81"/>
    </row>
    <row r="35" spans="1:12">
      <c r="A35" s="83" t="s">
        <v>45</v>
      </c>
      <c r="B35" s="107"/>
      <c r="C35" s="108"/>
      <c r="D35" s="108"/>
      <c r="E35" s="108"/>
      <c r="F35" s="108"/>
      <c r="G35" s="108"/>
      <c r="H35" s="108"/>
    </row>
    <row r="36" spans="1:12">
      <c r="A36" s="86" t="s">
        <v>33</v>
      </c>
      <c r="B36" s="87"/>
      <c r="C36" s="139">
        <v>1</v>
      </c>
      <c r="D36" s="139">
        <v>1</v>
      </c>
      <c r="E36" s="140">
        <v>1</v>
      </c>
      <c r="F36" s="140">
        <v>1</v>
      </c>
      <c r="G36" s="140">
        <v>1</v>
      </c>
      <c r="H36" s="140">
        <v>1</v>
      </c>
      <c r="L36" s="163"/>
    </row>
    <row r="37" spans="1:12">
      <c r="A37" s="89"/>
      <c r="B37" s="90"/>
      <c r="C37" s="91"/>
      <c r="D37" s="91"/>
      <c r="E37" s="91"/>
      <c r="F37" s="91"/>
      <c r="G37" s="91"/>
      <c r="H37" s="91"/>
      <c r="L37" s="164"/>
    </row>
    <row r="38" spans="1:12">
      <c r="A38" s="86" t="s">
        <v>34</v>
      </c>
      <c r="B38" s="87"/>
      <c r="C38" s="141"/>
      <c r="D38" s="141"/>
      <c r="E38" s="141">
        <v>202.74</v>
      </c>
      <c r="F38" s="141">
        <v>160.24</v>
      </c>
      <c r="G38" s="141">
        <v>153.72</v>
      </c>
      <c r="H38" s="141">
        <v>156.91999999999999</v>
      </c>
      <c r="L38" s="164"/>
    </row>
    <row r="39" spans="1:12">
      <c r="A39" s="89"/>
      <c r="B39" s="90"/>
      <c r="C39" s="124"/>
      <c r="D39" s="124"/>
      <c r="E39" s="124"/>
      <c r="F39" s="124">
        <f>F38/E38-1</f>
        <v>-0.20962809509716873</v>
      </c>
      <c r="G39" s="124">
        <f>G38/F38-1</f>
        <v>-4.0688966550174843E-2</v>
      </c>
      <c r="H39" s="124">
        <f>H38/G38-1</f>
        <v>2.0817069997397741E-2</v>
      </c>
      <c r="L39" s="164"/>
    </row>
    <row r="40" spans="1:12">
      <c r="A40" s="81"/>
      <c r="B40" s="142"/>
      <c r="C40" s="143"/>
      <c r="D40" s="143"/>
      <c r="E40" s="143"/>
      <c r="F40" s="143"/>
      <c r="G40" s="143"/>
      <c r="H40" s="143"/>
      <c r="L40" s="164"/>
    </row>
    <row r="41" spans="1:12" ht="12.75">
      <c r="A41" s="172" t="s">
        <v>49</v>
      </c>
      <c r="B41" s="142"/>
      <c r="C41" s="143"/>
      <c r="D41" s="143"/>
      <c r="E41" s="143"/>
      <c r="F41" s="143"/>
      <c r="G41" s="143"/>
      <c r="H41" s="143"/>
      <c r="L41" s="164"/>
    </row>
    <row r="42" spans="1:12" ht="12.75">
      <c r="A42" s="173" t="s">
        <v>51</v>
      </c>
      <c r="B42" s="142"/>
      <c r="C42" s="143"/>
      <c r="D42" s="143"/>
      <c r="E42" s="143"/>
      <c r="F42" s="143"/>
      <c r="G42" s="143"/>
      <c r="H42" s="143"/>
      <c r="L42" s="165"/>
    </row>
    <row r="43" spans="1:12" ht="12.75">
      <c r="A43" s="173" t="s">
        <v>69</v>
      </c>
      <c r="B43" s="142"/>
      <c r="C43" s="143"/>
      <c r="D43" s="143"/>
      <c r="E43" s="143"/>
      <c r="F43" s="143"/>
      <c r="G43" s="143"/>
      <c r="H43" s="143"/>
      <c r="L43" s="166"/>
    </row>
    <row r="44" spans="1:12" ht="12.75">
      <c r="A44" s="173" t="s">
        <v>53</v>
      </c>
      <c r="B44" s="142"/>
      <c r="C44" s="143"/>
      <c r="D44" s="143"/>
      <c r="E44" s="143"/>
      <c r="F44" s="143"/>
      <c r="G44" s="143"/>
      <c r="H44" s="143"/>
    </row>
    <row r="45" spans="1:12" ht="12.75">
      <c r="A45" s="173" t="s">
        <v>52</v>
      </c>
      <c r="B45" s="142"/>
      <c r="C45" s="143"/>
      <c r="D45" s="143"/>
      <c r="E45" s="143"/>
      <c r="F45" s="143"/>
      <c r="G45" s="143"/>
      <c r="H45" s="143"/>
      <c r="K45" s="149"/>
    </row>
    <row r="46" spans="1:12">
      <c r="A46" s="167"/>
      <c r="B46" s="142"/>
      <c r="C46" s="143"/>
      <c r="D46" s="143"/>
      <c r="E46" s="143"/>
      <c r="F46" s="143"/>
      <c r="G46" s="143"/>
      <c r="H46" s="143"/>
      <c r="K46" s="149"/>
    </row>
    <row r="47" spans="1:12">
      <c r="A47" s="168"/>
      <c r="B47" s="142"/>
      <c r="C47" s="143"/>
      <c r="D47" s="143"/>
      <c r="E47" s="143"/>
      <c r="F47" s="143"/>
      <c r="G47" s="143"/>
      <c r="H47" s="143"/>
      <c r="K47" s="149"/>
    </row>
    <row r="48" spans="1:12">
      <c r="A48" s="169"/>
      <c r="B48" s="142"/>
      <c r="C48" s="143"/>
      <c r="D48" s="143"/>
      <c r="E48" s="143"/>
      <c r="F48" s="143"/>
      <c r="G48" s="143"/>
      <c r="H48" s="143"/>
      <c r="K48" s="149"/>
    </row>
    <row r="49" spans="1:8">
      <c r="A49" s="81"/>
      <c r="B49" s="142"/>
      <c r="C49" s="143"/>
      <c r="D49" s="143"/>
      <c r="E49" s="143"/>
      <c r="F49" s="143"/>
      <c r="G49" s="143"/>
      <c r="H49" s="143"/>
    </row>
    <row r="50" spans="1:8">
      <c r="A50" s="31" t="s">
        <v>35</v>
      </c>
      <c r="B50" s="32" t="s">
        <v>21</v>
      </c>
      <c r="C50" s="33"/>
      <c r="D50" s="33"/>
      <c r="E50" s="34"/>
      <c r="F50" s="28"/>
      <c r="G50" s="119" t="s">
        <v>41</v>
      </c>
      <c r="H50" s="120">
        <v>2014</v>
      </c>
    </row>
    <row r="51" spans="1:8">
      <c r="A51" s="37" t="s">
        <v>1</v>
      </c>
      <c r="B51" s="38" t="str">
        <f>B3</f>
        <v>Ireland - Terminal</v>
      </c>
      <c r="C51" s="39"/>
      <c r="D51" s="39"/>
      <c r="E51" s="40"/>
      <c r="F51" s="28"/>
      <c r="G51" s="28"/>
      <c r="H51" s="28"/>
    </row>
    <row r="52" spans="1:8" ht="19.5" customHeight="1">
      <c r="A52" s="81"/>
      <c r="B52" s="81"/>
      <c r="C52" s="111"/>
      <c r="D52" s="111"/>
      <c r="E52" s="111"/>
      <c r="F52" s="111"/>
      <c r="G52" s="111"/>
      <c r="H52" s="111"/>
    </row>
    <row r="53" spans="1:8" ht="24.75" customHeight="1">
      <c r="A53" s="81"/>
      <c r="B53" s="121"/>
      <c r="C53" s="73" t="s">
        <v>48</v>
      </c>
      <c r="D53" s="73" t="s">
        <v>50</v>
      </c>
      <c r="E53" s="74" t="s">
        <v>54</v>
      </c>
      <c r="F53" s="74" t="s">
        <v>74</v>
      </c>
      <c r="G53" s="74" t="s">
        <v>96</v>
      </c>
      <c r="H53" s="48" t="s">
        <v>75</v>
      </c>
    </row>
    <row r="54" spans="1:8">
      <c r="A54" s="81"/>
      <c r="B54" s="81"/>
    </row>
    <row r="55" spans="1:8">
      <c r="A55" s="83" t="s">
        <v>88</v>
      </c>
      <c r="B55" s="107"/>
      <c r="C55" s="108"/>
      <c r="D55" s="108"/>
      <c r="E55" s="108"/>
      <c r="F55" s="108"/>
      <c r="G55" s="108"/>
      <c r="H55" s="108"/>
    </row>
    <row r="56" spans="1:8">
      <c r="A56" s="86" t="s">
        <v>31</v>
      </c>
      <c r="B56" s="87"/>
      <c r="C56" s="76"/>
      <c r="D56" s="76"/>
      <c r="E56" s="76"/>
      <c r="F56" s="76"/>
      <c r="G56" s="76"/>
      <c r="H56" s="76"/>
    </row>
    <row r="57" spans="1:8">
      <c r="A57" s="89"/>
      <c r="B57" s="90"/>
      <c r="C57" s="124"/>
      <c r="D57" s="124"/>
      <c r="E57" s="124"/>
      <c r="F57" s="124"/>
      <c r="G57" s="124"/>
      <c r="H57" s="124"/>
    </row>
    <row r="58" spans="1:8">
      <c r="A58" s="86" t="s">
        <v>70</v>
      </c>
      <c r="B58" s="87"/>
      <c r="C58" s="76">
        <f t="shared" ref="C58:H58" si="1">C8</f>
        <v>21783</v>
      </c>
      <c r="D58" s="76">
        <f t="shared" si="1"/>
        <v>23241</v>
      </c>
      <c r="E58" s="76">
        <f t="shared" si="1"/>
        <v>25246</v>
      </c>
      <c r="F58" s="76">
        <f t="shared" si="1"/>
        <v>23163</v>
      </c>
      <c r="G58" s="76">
        <f t="shared" si="1"/>
        <v>22072</v>
      </c>
      <c r="H58" s="76">
        <f t="shared" si="1"/>
        <v>24033</v>
      </c>
    </row>
    <row r="59" spans="1:8">
      <c r="A59" s="89"/>
      <c r="B59" s="90"/>
      <c r="C59" s="91"/>
      <c r="D59" s="91">
        <f>+D58/C58-1</f>
        <v>6.6932929348574532E-2</v>
      </c>
      <c r="E59" s="91">
        <f>+E58/D58-1</f>
        <v>8.6269953960673051E-2</v>
      </c>
      <c r="F59" s="91">
        <f>+F58/E58-1</f>
        <v>-8.2508120098233384E-2</v>
      </c>
      <c r="G59" s="91">
        <f>G58/F58-1</f>
        <v>-4.7100980011224758E-2</v>
      </c>
      <c r="H59" s="91">
        <f>+H58/G58-1</f>
        <v>8.8845596230518353E-2</v>
      </c>
    </row>
    <row r="60" spans="1:8">
      <c r="A60" s="86" t="s">
        <v>26</v>
      </c>
      <c r="B60" s="87"/>
      <c r="C60" s="76"/>
      <c r="D60" s="76"/>
      <c r="E60" s="76"/>
      <c r="F60" s="76"/>
      <c r="G60" s="76"/>
      <c r="H60" s="76"/>
    </row>
    <row r="61" spans="1:8">
      <c r="A61" s="89"/>
      <c r="B61" s="90"/>
      <c r="C61" s="124"/>
      <c r="D61" s="124"/>
      <c r="E61" s="124"/>
      <c r="F61" s="124"/>
      <c r="G61" s="124"/>
      <c r="H61" s="124"/>
    </row>
    <row r="62" spans="1:8">
      <c r="A62" s="86" t="s">
        <v>36</v>
      </c>
      <c r="B62" s="144"/>
      <c r="C62" s="76"/>
      <c r="D62" s="76"/>
      <c r="E62" s="76"/>
      <c r="F62" s="76"/>
      <c r="G62" s="76"/>
      <c r="H62" s="76"/>
    </row>
    <row r="63" spans="1:8">
      <c r="A63" s="89"/>
      <c r="B63" s="90"/>
      <c r="C63" s="124"/>
      <c r="D63" s="124"/>
      <c r="E63" s="124"/>
      <c r="F63" s="124"/>
      <c r="G63" s="124"/>
      <c r="H63" s="124"/>
    </row>
    <row r="64" spans="1:8">
      <c r="A64" s="122" t="s">
        <v>37</v>
      </c>
      <c r="B64" s="123"/>
      <c r="C64" s="145"/>
      <c r="D64" s="145"/>
      <c r="E64" s="145"/>
      <c r="F64" s="145"/>
      <c r="G64" s="145"/>
      <c r="H64" s="145"/>
    </row>
    <row r="65" spans="1:13">
      <c r="A65" s="122"/>
      <c r="B65" s="90"/>
      <c r="C65" s="124"/>
      <c r="D65" s="124"/>
      <c r="E65" s="124"/>
      <c r="F65" s="124"/>
      <c r="G65" s="124"/>
      <c r="H65" s="124"/>
    </row>
    <row r="66" spans="1:13">
      <c r="A66" s="86" t="s">
        <v>24</v>
      </c>
      <c r="B66" s="87"/>
      <c r="C66" s="76"/>
      <c r="D66" s="76"/>
      <c r="E66" s="76"/>
      <c r="F66" s="76"/>
      <c r="G66" s="76"/>
      <c r="H66" s="76"/>
    </row>
    <row r="67" spans="1:13">
      <c r="A67" s="89"/>
      <c r="B67" s="90"/>
      <c r="C67" s="124"/>
      <c r="D67" s="124"/>
      <c r="E67" s="124"/>
      <c r="F67" s="124"/>
      <c r="G67" s="124"/>
      <c r="H67" s="124"/>
    </row>
    <row r="68" spans="1:13">
      <c r="A68" s="86" t="s">
        <v>25</v>
      </c>
      <c r="B68" s="87"/>
      <c r="C68" s="76"/>
      <c r="D68" s="76"/>
      <c r="E68" s="76"/>
      <c r="F68" s="76"/>
      <c r="G68" s="76"/>
      <c r="H68" s="76"/>
    </row>
    <row r="69" spans="1:13">
      <c r="A69" s="122"/>
      <c r="B69" s="123"/>
      <c r="C69" s="146"/>
      <c r="D69" s="146"/>
      <c r="E69" s="146"/>
      <c r="F69" s="146"/>
      <c r="G69" s="146"/>
      <c r="H69" s="146"/>
    </row>
    <row r="70" spans="1:13">
      <c r="A70" s="125" t="s">
        <v>32</v>
      </c>
      <c r="B70" s="126"/>
      <c r="C70" s="127"/>
      <c r="D70" s="127"/>
      <c r="E70" s="127"/>
      <c r="F70" s="127"/>
      <c r="G70" s="127"/>
      <c r="H70" s="127"/>
    </row>
    <row r="71" spans="1:13">
      <c r="A71" s="128"/>
      <c r="B71" s="90"/>
      <c r="C71" s="124"/>
      <c r="D71" s="124"/>
      <c r="E71" s="124"/>
      <c r="F71" s="124"/>
      <c r="G71" s="124"/>
      <c r="H71" s="124"/>
    </row>
    <row r="72" spans="1:13">
      <c r="A72" s="147"/>
      <c r="B72" s="147"/>
      <c r="C72" s="148"/>
      <c r="D72" s="148"/>
      <c r="E72" s="148"/>
      <c r="F72" s="148"/>
      <c r="G72" s="143"/>
      <c r="H72" s="143"/>
    </row>
    <row r="73" spans="1:13" ht="22.5">
      <c r="A73" s="81"/>
      <c r="B73" s="121"/>
      <c r="C73" s="73" t="s">
        <v>48</v>
      </c>
      <c r="D73" s="73" t="s">
        <v>50</v>
      </c>
      <c r="E73" s="74" t="s">
        <v>54</v>
      </c>
      <c r="F73" s="74" t="s">
        <v>74</v>
      </c>
      <c r="G73" s="74" t="s">
        <v>96</v>
      </c>
      <c r="H73" s="48" t="s">
        <v>75</v>
      </c>
      <c r="I73" s="153" t="s">
        <v>76</v>
      </c>
      <c r="J73" s="153" t="s">
        <v>77</v>
      </c>
      <c r="K73" s="153" t="s">
        <v>78</v>
      </c>
      <c r="L73" s="153" t="s">
        <v>79</v>
      </c>
      <c r="M73" s="153" t="s">
        <v>80</v>
      </c>
    </row>
    <row r="74" spans="1:13" ht="22.5" customHeight="1">
      <c r="A74" s="81"/>
      <c r="B74" s="81"/>
      <c r="C74" s="111"/>
      <c r="D74" s="111"/>
      <c r="E74" s="111"/>
      <c r="F74" s="111"/>
      <c r="G74" s="111"/>
      <c r="H74" s="111"/>
    </row>
    <row r="75" spans="1:13">
      <c r="A75" s="83" t="s">
        <v>87</v>
      </c>
      <c r="B75" s="84"/>
      <c r="C75" s="85"/>
      <c r="D75" s="85"/>
      <c r="E75" s="85"/>
      <c r="F75" s="85"/>
      <c r="G75" s="85"/>
      <c r="H75" s="85"/>
      <c r="J75" s="85"/>
    </row>
    <row r="76" spans="1:13">
      <c r="A76" s="154" t="s">
        <v>94</v>
      </c>
      <c r="B76" s="154"/>
      <c r="C76" s="155"/>
      <c r="D76" s="155"/>
      <c r="E76" s="155"/>
      <c r="F76" s="155"/>
      <c r="G76" s="156"/>
      <c r="H76" s="156"/>
      <c r="I76" s="161"/>
      <c r="J76" s="156"/>
      <c r="K76" s="161"/>
      <c r="L76" s="161"/>
      <c r="M76" s="161"/>
    </row>
    <row r="77" spans="1:13">
      <c r="A77" s="154" t="s">
        <v>95</v>
      </c>
      <c r="B77" s="154"/>
      <c r="C77" s="155"/>
      <c r="D77" s="155"/>
      <c r="E77" s="155"/>
      <c r="F77" s="155"/>
      <c r="G77" s="155"/>
      <c r="H77" s="156"/>
      <c r="I77" s="161"/>
      <c r="J77" s="156"/>
      <c r="K77" s="161"/>
      <c r="L77" s="161"/>
      <c r="M77" s="161"/>
    </row>
    <row r="78" spans="1:13">
      <c r="A78" s="157" t="s">
        <v>81</v>
      </c>
      <c r="B78" s="158">
        <f>C70</f>
        <v>0</v>
      </c>
      <c r="C78" s="159"/>
      <c r="D78" s="160"/>
      <c r="E78" s="160"/>
      <c r="F78" s="160"/>
      <c r="G78" s="160"/>
      <c r="H78" s="160"/>
      <c r="I78" s="159"/>
      <c r="J78" s="159"/>
      <c r="K78" s="159"/>
      <c r="L78" s="159"/>
      <c r="M78" s="159"/>
    </row>
    <row r="79" spans="1:13">
      <c r="A79" s="157" t="s">
        <v>82</v>
      </c>
      <c r="B79" s="158">
        <f>D70</f>
        <v>0</v>
      </c>
      <c r="C79" s="159"/>
      <c r="D79" s="159"/>
      <c r="E79" s="160"/>
      <c r="F79" s="160"/>
      <c r="G79" s="160"/>
      <c r="H79" s="160"/>
      <c r="I79" s="160"/>
      <c r="J79" s="159"/>
      <c r="K79" s="159"/>
      <c r="L79" s="159"/>
      <c r="M79" s="159"/>
    </row>
    <row r="80" spans="1:13">
      <c r="A80" s="157" t="s">
        <v>83</v>
      </c>
      <c r="B80" s="158">
        <f>E70</f>
        <v>0</v>
      </c>
      <c r="C80" s="159"/>
      <c r="D80" s="159"/>
      <c r="E80" s="159"/>
      <c r="F80" s="160"/>
      <c r="G80" s="160"/>
      <c r="H80" s="160"/>
      <c r="I80" s="160"/>
      <c r="J80" s="160"/>
      <c r="K80" s="159"/>
      <c r="L80" s="159"/>
      <c r="M80" s="159"/>
    </row>
    <row r="81" spans="1:13">
      <c r="A81" s="157" t="s">
        <v>84</v>
      </c>
      <c r="B81" s="158">
        <v>698</v>
      </c>
      <c r="C81" s="159"/>
      <c r="D81" s="159"/>
      <c r="E81" s="159"/>
      <c r="F81" s="159"/>
      <c r="G81" s="160"/>
      <c r="H81" s="160">
        <v>698</v>
      </c>
      <c r="I81" s="160"/>
      <c r="J81" s="160"/>
      <c r="K81" s="160"/>
      <c r="L81" s="159"/>
      <c r="M81" s="159"/>
    </row>
    <row r="82" spans="1:13">
      <c r="A82" s="157" t="s">
        <v>85</v>
      </c>
      <c r="B82" s="158">
        <v>415</v>
      </c>
      <c r="C82" s="159"/>
      <c r="D82" s="159"/>
      <c r="E82" s="159"/>
      <c r="F82" s="159"/>
      <c r="G82" s="159"/>
      <c r="H82" s="158"/>
      <c r="I82" s="158">
        <f>B82</f>
        <v>415</v>
      </c>
      <c r="J82" s="158"/>
      <c r="K82" s="158"/>
      <c r="L82" s="158"/>
      <c r="M82" s="159"/>
    </row>
    <row r="83" spans="1:13">
      <c r="A83" s="157" t="s">
        <v>86</v>
      </c>
      <c r="B83" s="158">
        <f>H70</f>
        <v>0</v>
      </c>
      <c r="C83" s="159"/>
      <c r="D83" s="159"/>
      <c r="E83" s="159"/>
      <c r="F83" s="159"/>
      <c r="G83" s="159"/>
      <c r="H83" s="159"/>
      <c r="I83" s="160"/>
      <c r="J83" s="160"/>
      <c r="K83" s="160"/>
      <c r="L83" s="160"/>
      <c r="M83" s="160"/>
    </row>
    <row r="84" spans="1:13">
      <c r="A84" s="157" t="s">
        <v>25</v>
      </c>
      <c r="B84" s="160"/>
      <c r="C84" s="160"/>
      <c r="D84" s="160">
        <f>SUM(D78:D83)</f>
        <v>0</v>
      </c>
      <c r="E84" s="160">
        <f t="shared" ref="E84:M84" si="2">SUM(E78:E83)</f>
        <v>0</v>
      </c>
      <c r="F84" s="160">
        <f t="shared" si="2"/>
        <v>0</v>
      </c>
      <c r="G84" s="160">
        <f t="shared" si="2"/>
        <v>0</v>
      </c>
      <c r="H84" s="160">
        <f t="shared" si="2"/>
        <v>698</v>
      </c>
      <c r="I84" s="160">
        <f t="shared" si="2"/>
        <v>415</v>
      </c>
      <c r="J84" s="160">
        <f t="shared" si="2"/>
        <v>0</v>
      </c>
      <c r="K84" s="160">
        <f t="shared" si="2"/>
        <v>0</v>
      </c>
      <c r="L84" s="160">
        <f t="shared" si="2"/>
        <v>0</v>
      </c>
      <c r="M84" s="160">
        <f t="shared" si="2"/>
        <v>0</v>
      </c>
    </row>
    <row r="85" spans="1:13">
      <c r="A85" s="149"/>
      <c r="B85" s="72"/>
      <c r="C85" s="72"/>
      <c r="D85" s="72"/>
      <c r="E85" s="72"/>
      <c r="F85" s="72"/>
      <c r="G85" s="72"/>
      <c r="H85" s="72"/>
    </row>
    <row r="86" spans="1:13" ht="13.5" customHeight="1">
      <c r="A86" s="149"/>
    </row>
    <row r="87" spans="1:13">
      <c r="A87" s="72"/>
    </row>
    <row r="88" spans="1:13">
      <c r="A88" s="136"/>
    </row>
    <row r="89" spans="1:13">
      <c r="A89" s="136"/>
    </row>
  </sheetData>
  <sheetProtection formatCells="0" formatColumns="0" formatRows="0"/>
  <phoneticPr fontId="0" type="noConversion"/>
  <printOptions horizontalCentered="1"/>
  <pageMargins left="0" right="0" top="0.59055118110236204" bottom="0.78740157480314998" header="0.39370078740157499" footer="0.47244094488189003"/>
  <pageSetup paperSize="9" scale="68" orientation="portrait" r:id="rId1"/>
  <headerFooter alignWithMargins="0">
    <oddHeader>&amp;C&amp;"Arial,Regular"&amp;8Table 2 - Unit rate</oddHeader>
    <oddFooter>&amp;L&amp;"Arial,Regular"&amp;8&amp;A</oddFooter>
  </headerFooter>
  <rowBreaks count="1" manualBreakCount="1">
    <brk id="81" max="16383" man="1"/>
  </rowBreaks>
  <drawing r:id="rId2"/>
  <legacyDrawing r:id="rId3"/>
  <controls>
    <mc:AlternateContent xmlns:mc="http://schemas.openxmlformats.org/markup-compatibility/2006">
      <mc:Choice Requires="x14">
        <control shapeId="10245" r:id="rId4" name="CommandButton4">
          <controlPr defaultSize="0" autoLine="0" autoPict="0" r:id="rId5">
            <anchor moveWithCells="1" sizeWithCells="1">
              <from>
                <xdr:col>0</xdr:col>
                <xdr:colOff>676275</xdr:colOff>
                <xdr:row>0</xdr:row>
                <xdr:rowOff>85725</xdr:rowOff>
              </from>
              <to>
                <xdr:col>0</xdr:col>
                <xdr:colOff>952500</xdr:colOff>
                <xdr:row>0</xdr:row>
                <xdr:rowOff>161925</xdr:rowOff>
              </to>
            </anchor>
          </controlPr>
        </control>
      </mc:Choice>
      <mc:Fallback>
        <control shapeId="10245" r:id="rId4" name="CommandButton4"/>
      </mc:Fallback>
    </mc:AlternateContent>
    <mc:AlternateContent xmlns:mc="http://schemas.openxmlformats.org/markup-compatibility/2006">
      <mc:Choice Requires="x14">
        <control shapeId="10244" r:id="rId6" name="CommandButton3">
          <controlPr defaultSize="0" autoLine="0" autoPict="0" r:id="rId7">
            <anchor moveWithCells="1" sizeWithCells="1">
              <from>
                <xdr:col>0</xdr:col>
                <xdr:colOff>685800</xdr:colOff>
                <xdr:row>0</xdr:row>
                <xdr:rowOff>9525</xdr:rowOff>
              </from>
              <to>
                <xdr:col>0</xdr:col>
                <xdr:colOff>952500</xdr:colOff>
                <xdr:row>0</xdr:row>
                <xdr:rowOff>66675</xdr:rowOff>
              </to>
            </anchor>
          </controlPr>
        </control>
      </mc:Choice>
      <mc:Fallback>
        <control shapeId="10244" r:id="rId6" name="CommandButton3"/>
      </mc:Fallback>
    </mc:AlternateContent>
    <mc:AlternateContent xmlns:mc="http://schemas.openxmlformats.org/markup-compatibility/2006">
      <mc:Choice Requires="x14">
        <control shapeId="10242" r:id="rId8" name="CommandButton1">
          <controlPr autoLine="0" autoPict="0" r:id="rId9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0</xdr:col>
                <xdr:colOff>19050</xdr:colOff>
                <xdr:row>0</xdr:row>
                <xdr:rowOff>9525</xdr:rowOff>
              </to>
            </anchor>
          </controlPr>
        </control>
      </mc:Choice>
      <mc:Fallback>
        <control shapeId="10242" r:id="rId8" name="CommandButton1"/>
      </mc:Fallback>
    </mc:AlternateContent>
    <mc:AlternateContent xmlns:mc="http://schemas.openxmlformats.org/markup-compatibility/2006">
      <mc:Choice Requires="x14">
        <control shapeId="10243" r:id="rId10" name="CommandButton2">
          <controlPr autoLine="0" autoPict="0" r:id="rId9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0</xdr:col>
                <xdr:colOff>19050</xdr:colOff>
                <xdr:row>0</xdr:row>
                <xdr:rowOff>9525</xdr:rowOff>
              </to>
            </anchor>
          </controlPr>
        </control>
      </mc:Choice>
      <mc:Fallback>
        <control shapeId="10243" r:id="rId10" name="CommandButton2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H41"/>
  <sheetViews>
    <sheetView workbookViewId="0">
      <selection activeCell="N3" sqref="N3"/>
    </sheetView>
  </sheetViews>
  <sheetFormatPr defaultColWidth="8.83203125" defaultRowHeight="12.75"/>
  <cols>
    <col min="1" max="16384" width="8.83203125" style="30"/>
  </cols>
  <sheetData>
    <row r="1" spans="1:8" ht="34.9" customHeight="1">
      <c r="A1" s="26" t="s">
        <v>89</v>
      </c>
      <c r="B1" s="27">
        <v>1</v>
      </c>
      <c r="C1" s="28"/>
      <c r="D1" s="28"/>
      <c r="E1" s="28"/>
      <c r="F1" s="28"/>
      <c r="G1" s="29"/>
      <c r="H1" s="29"/>
    </row>
    <row r="2" spans="1:8">
      <c r="A2" s="31" t="s">
        <v>35</v>
      </c>
      <c r="B2" s="32"/>
      <c r="C2" s="33"/>
      <c r="D2" s="33"/>
      <c r="E2" s="34"/>
      <c r="F2" s="28"/>
      <c r="G2" s="35" t="s">
        <v>41</v>
      </c>
      <c r="H2" s="36">
        <v>2013</v>
      </c>
    </row>
    <row r="3" spans="1:8">
      <c r="A3" s="37" t="s">
        <v>1</v>
      </c>
      <c r="B3" s="38"/>
      <c r="C3" s="39"/>
      <c r="D3" s="39"/>
      <c r="E3" s="40"/>
      <c r="F3" s="28"/>
      <c r="G3" s="29"/>
      <c r="H3" s="29"/>
    </row>
    <row r="4" spans="1:8">
      <c r="A4" s="28"/>
      <c r="B4" s="41"/>
      <c r="C4" s="28"/>
      <c r="D4" s="28"/>
      <c r="E4" s="28"/>
      <c r="F4" s="28"/>
      <c r="G4" s="29"/>
      <c r="H4" s="29"/>
    </row>
    <row r="5" spans="1:8" ht="22.5">
      <c r="A5" s="42"/>
      <c r="B5" s="43"/>
      <c r="C5" s="44" t="s">
        <v>48</v>
      </c>
      <c r="D5" s="44" t="s">
        <v>50</v>
      </c>
      <c r="E5" s="45" t="s">
        <v>54</v>
      </c>
      <c r="F5" s="46" t="s">
        <v>74</v>
      </c>
      <c r="G5" s="47" t="s">
        <v>55</v>
      </c>
      <c r="H5" s="48" t="s">
        <v>75</v>
      </c>
    </row>
    <row r="6" spans="1:8">
      <c r="A6" s="42"/>
      <c r="B6" s="42"/>
      <c r="C6" s="28"/>
      <c r="D6" s="28"/>
      <c r="E6" s="28"/>
      <c r="F6" s="28"/>
      <c r="G6" s="28"/>
      <c r="H6" s="28"/>
    </row>
    <row r="7" spans="1:8">
      <c r="A7" s="49" t="s">
        <v>90</v>
      </c>
      <c r="B7" s="50"/>
      <c r="C7" s="51"/>
      <c r="D7" s="51"/>
      <c r="E7" s="51"/>
      <c r="F7" s="51"/>
      <c r="G7" s="52"/>
      <c r="H7" s="52"/>
    </row>
    <row r="8" spans="1:8">
      <c r="A8" s="31" t="s">
        <v>2</v>
      </c>
      <c r="B8" s="53"/>
      <c r="C8" s="54"/>
      <c r="D8" s="54"/>
      <c r="E8" s="55"/>
      <c r="F8" s="55"/>
      <c r="G8" s="55"/>
      <c r="H8" s="55"/>
    </row>
    <row r="9" spans="1:8">
      <c r="A9" s="37"/>
      <c r="B9" s="56"/>
      <c r="C9" s="57"/>
      <c r="D9" s="57"/>
      <c r="E9" s="57"/>
      <c r="F9" s="57"/>
      <c r="G9" s="57"/>
      <c r="H9" s="57"/>
    </row>
    <row r="10" spans="1:8">
      <c r="A10" s="31" t="s">
        <v>3</v>
      </c>
      <c r="B10" s="53"/>
      <c r="C10" s="54"/>
      <c r="D10" s="54"/>
      <c r="E10" s="55"/>
      <c r="F10" s="55"/>
      <c r="G10" s="55"/>
      <c r="H10" s="55"/>
    </row>
    <row r="11" spans="1:8">
      <c r="A11" s="37"/>
      <c r="B11" s="56"/>
      <c r="C11" s="57"/>
      <c r="D11" s="57"/>
      <c r="E11" s="57"/>
      <c r="F11" s="57"/>
      <c r="G11" s="57"/>
      <c r="H11" s="57"/>
    </row>
    <row r="12" spans="1:8">
      <c r="A12" s="31" t="s">
        <v>4</v>
      </c>
      <c r="B12" s="53"/>
      <c r="C12" s="54"/>
      <c r="D12" s="54"/>
      <c r="E12" s="55"/>
      <c r="F12" s="55"/>
      <c r="G12" s="55"/>
      <c r="H12" s="55"/>
    </row>
    <row r="13" spans="1:8">
      <c r="A13" s="37"/>
      <c r="B13" s="56"/>
      <c r="C13" s="57"/>
      <c r="D13" s="57"/>
      <c r="E13" s="57"/>
      <c r="F13" s="57"/>
      <c r="G13" s="57"/>
      <c r="H13" s="57"/>
    </row>
    <row r="14" spans="1:8">
      <c r="A14" s="31" t="s">
        <v>5</v>
      </c>
      <c r="B14" s="53"/>
      <c r="C14" s="54"/>
      <c r="D14" s="54"/>
      <c r="E14" s="55"/>
      <c r="F14" s="55"/>
      <c r="G14" s="55"/>
      <c r="H14" s="55"/>
    </row>
    <row r="15" spans="1:8">
      <c r="A15" s="37"/>
      <c r="B15" s="56"/>
      <c r="C15" s="57"/>
      <c r="D15" s="57"/>
      <c r="E15" s="57"/>
      <c r="F15" s="57"/>
      <c r="G15" s="57"/>
      <c r="H15" s="57"/>
    </row>
    <row r="16" spans="1:8">
      <c r="A16" s="58" t="s">
        <v>6</v>
      </c>
      <c r="B16" s="59"/>
      <c r="C16" s="54"/>
      <c r="D16" s="54"/>
      <c r="E16" s="55"/>
      <c r="F16" s="55"/>
      <c r="G16" s="55"/>
      <c r="H16" s="55"/>
    </row>
    <row r="17" spans="1:8">
      <c r="A17" s="58"/>
      <c r="B17" s="59"/>
      <c r="C17" s="57"/>
      <c r="D17" s="57"/>
      <c r="E17" s="57"/>
      <c r="F17" s="57"/>
      <c r="G17" s="57"/>
      <c r="H17" s="57"/>
    </row>
    <row r="18" spans="1:8">
      <c r="A18" s="60" t="s">
        <v>0</v>
      </c>
      <c r="B18" s="61"/>
      <c r="C18" s="62"/>
      <c r="D18" s="62"/>
      <c r="E18" s="63"/>
      <c r="F18" s="63"/>
      <c r="G18" s="63"/>
      <c r="H18" s="63"/>
    </row>
    <row r="19" spans="1:8">
      <c r="A19" s="64"/>
      <c r="B19" s="56"/>
      <c r="C19" s="57"/>
      <c r="D19" s="57"/>
      <c r="E19" s="57"/>
      <c r="F19" s="57"/>
      <c r="G19" s="57"/>
      <c r="H19" s="57"/>
    </row>
    <row r="20" spans="1:8">
      <c r="A20" s="65"/>
      <c r="B20" s="66"/>
      <c r="C20" s="67"/>
      <c r="D20" s="67"/>
      <c r="E20" s="67"/>
      <c r="F20" s="67"/>
      <c r="G20" s="68"/>
      <c r="H20" s="68"/>
    </row>
    <row r="21" spans="1:8">
      <c r="A21" s="49" t="s">
        <v>91</v>
      </c>
      <c r="B21" s="69"/>
      <c r="C21" s="70"/>
      <c r="D21" s="70"/>
      <c r="E21" s="70"/>
      <c r="F21" s="70"/>
      <c r="G21" s="70"/>
      <c r="H21" s="70"/>
    </row>
    <row r="22" spans="1:8">
      <c r="A22" s="31" t="s">
        <v>7</v>
      </c>
      <c r="B22" s="53"/>
      <c r="C22" s="54"/>
      <c r="D22" s="54"/>
      <c r="E22" s="55"/>
      <c r="F22" s="55"/>
      <c r="G22" s="55"/>
      <c r="H22" s="55"/>
    </row>
    <row r="23" spans="1:8">
      <c r="A23" s="37"/>
      <c r="B23" s="56"/>
      <c r="C23" s="57"/>
      <c r="D23" s="57"/>
      <c r="E23" s="57"/>
      <c r="F23" s="57"/>
      <c r="G23" s="57"/>
      <c r="H23" s="57"/>
    </row>
    <row r="24" spans="1:8">
      <c r="A24" s="31" t="s">
        <v>8</v>
      </c>
      <c r="B24" s="53"/>
      <c r="C24" s="54"/>
      <c r="D24" s="54"/>
      <c r="E24" s="55"/>
      <c r="F24" s="55"/>
      <c r="G24" s="55"/>
      <c r="H24" s="55"/>
    </row>
    <row r="25" spans="1:8">
      <c r="A25" s="37"/>
      <c r="B25" s="56"/>
      <c r="C25" s="57"/>
      <c r="D25" s="57"/>
      <c r="E25" s="57"/>
      <c r="F25" s="57"/>
      <c r="G25" s="57"/>
      <c r="H25" s="57"/>
    </row>
    <row r="26" spans="1:8">
      <c r="A26" s="31" t="s">
        <v>9</v>
      </c>
      <c r="B26" s="53"/>
      <c r="C26" s="54"/>
      <c r="D26" s="54"/>
      <c r="E26" s="55"/>
      <c r="F26" s="55"/>
      <c r="G26" s="55"/>
      <c r="H26" s="55"/>
    </row>
    <row r="27" spans="1:8">
      <c r="A27" s="37"/>
      <c r="B27" s="56"/>
      <c r="C27" s="57"/>
      <c r="D27" s="57"/>
      <c r="E27" s="57"/>
      <c r="F27" s="57"/>
      <c r="G27" s="57"/>
      <c r="H27" s="57"/>
    </row>
    <row r="28" spans="1:8">
      <c r="A28" s="31" t="s">
        <v>10</v>
      </c>
      <c r="B28" s="53"/>
      <c r="C28" s="54"/>
      <c r="D28" s="54"/>
      <c r="E28" s="55"/>
      <c r="F28" s="55"/>
      <c r="G28" s="55"/>
      <c r="H28" s="55"/>
    </row>
    <row r="29" spans="1:8">
      <c r="A29" s="37"/>
      <c r="B29" s="56"/>
      <c r="C29" s="57"/>
      <c r="D29" s="57"/>
      <c r="E29" s="57"/>
      <c r="F29" s="57"/>
      <c r="G29" s="57"/>
      <c r="H29" s="57"/>
    </row>
    <row r="30" spans="1:8">
      <c r="A30" s="31" t="s">
        <v>11</v>
      </c>
      <c r="B30" s="53"/>
      <c r="C30" s="54"/>
      <c r="D30" s="54"/>
      <c r="E30" s="55"/>
      <c r="F30" s="55"/>
      <c r="G30" s="55"/>
      <c r="H30" s="55"/>
    </row>
    <row r="31" spans="1:8">
      <c r="A31" s="37"/>
      <c r="B31" s="56"/>
      <c r="C31" s="57"/>
      <c r="D31" s="57"/>
      <c r="E31" s="57"/>
      <c r="F31" s="57"/>
      <c r="G31" s="57"/>
      <c r="H31" s="57"/>
    </row>
    <row r="32" spans="1:8">
      <c r="A32" s="31" t="s">
        <v>12</v>
      </c>
      <c r="B32" s="53"/>
      <c r="C32" s="54"/>
      <c r="D32" s="54"/>
      <c r="E32" s="55"/>
      <c r="F32" s="55"/>
      <c r="G32" s="55"/>
      <c r="H32" s="55"/>
    </row>
    <row r="33" spans="1:8">
      <c r="A33" s="37"/>
      <c r="B33" s="56"/>
      <c r="C33" s="57"/>
      <c r="D33" s="57"/>
      <c r="E33" s="57"/>
      <c r="F33" s="57"/>
      <c r="G33" s="57"/>
      <c r="H33" s="57"/>
    </row>
    <row r="34" spans="1:8">
      <c r="A34" s="31" t="s">
        <v>13</v>
      </c>
      <c r="B34" s="53"/>
      <c r="C34" s="54"/>
      <c r="D34" s="54"/>
      <c r="E34" s="55"/>
      <c r="F34" s="55"/>
      <c r="G34" s="55"/>
      <c r="H34" s="55"/>
    </row>
    <row r="35" spans="1:8">
      <c r="A35" s="37"/>
      <c r="B35" s="56"/>
      <c r="C35" s="57"/>
      <c r="D35" s="57"/>
      <c r="E35" s="57"/>
      <c r="F35" s="57"/>
      <c r="G35" s="57"/>
      <c r="H35" s="57"/>
    </row>
    <row r="36" spans="1:8">
      <c r="A36" s="31" t="s">
        <v>14</v>
      </c>
      <c r="B36" s="53"/>
      <c r="C36" s="54"/>
      <c r="D36" s="54"/>
      <c r="E36" s="55"/>
      <c r="F36" s="55"/>
      <c r="G36" s="55"/>
      <c r="H36" s="55"/>
    </row>
    <row r="37" spans="1:8">
      <c r="A37" s="37"/>
      <c r="B37" s="56"/>
      <c r="C37" s="57"/>
      <c r="D37" s="57"/>
      <c r="E37" s="57"/>
      <c r="F37" s="57"/>
      <c r="G37" s="57"/>
      <c r="H37" s="57"/>
    </row>
    <row r="38" spans="1:8">
      <c r="A38" s="58" t="s">
        <v>15</v>
      </c>
      <c r="B38" s="59"/>
      <c r="C38" s="54"/>
      <c r="D38" s="54"/>
      <c r="E38" s="55"/>
      <c r="F38" s="55"/>
      <c r="G38" s="55"/>
      <c r="H38" s="55"/>
    </row>
    <row r="39" spans="1:8">
      <c r="A39" s="58"/>
      <c r="B39" s="59"/>
      <c r="C39" s="71"/>
      <c r="D39" s="71"/>
      <c r="E39" s="71"/>
      <c r="F39" s="71"/>
      <c r="G39" s="57"/>
      <c r="H39" s="57"/>
    </row>
    <row r="40" spans="1:8">
      <c r="A40" s="60" t="s">
        <v>0</v>
      </c>
      <c r="B40" s="61"/>
      <c r="C40" s="62"/>
      <c r="D40" s="62"/>
      <c r="E40" s="63"/>
      <c r="F40" s="63"/>
      <c r="G40" s="63"/>
      <c r="H40" s="63"/>
    </row>
    <row r="41" spans="1:8">
      <c r="A41" s="64"/>
      <c r="B41" s="56"/>
      <c r="C41" s="57"/>
      <c r="D41" s="57"/>
      <c r="E41" s="57"/>
      <c r="F41" s="57"/>
      <c r="G41" s="57"/>
      <c r="H41" s="57"/>
    </row>
  </sheetData>
  <sheetProtection sheet="1" objects="1" scenarios="1" formatCells="0" formatColumns="0" formatRows="0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5" r:id="rId3" name="CommandButton1">
          <controlPr defaultSize="0" autoLine="0" r:id="rId4">
            <anchor moveWithCells="1" sizeWithCells="1">
              <from>
                <xdr:col>7</xdr:col>
                <xdr:colOff>38100</xdr:colOff>
                <xdr:row>0</xdr:row>
                <xdr:rowOff>57150</xdr:rowOff>
              </from>
              <to>
                <xdr:col>8</xdr:col>
                <xdr:colOff>304800</xdr:colOff>
                <xdr:row>0</xdr:row>
                <xdr:rowOff>361950</xdr:rowOff>
              </to>
            </anchor>
          </controlPr>
        </control>
      </mc:Choice>
      <mc:Fallback>
        <control shapeId="1025" r:id="rId3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FFFF00"/>
  </sheetPr>
  <dimension ref="A1:H41"/>
  <sheetViews>
    <sheetView workbookViewId="0">
      <selection activeCell="E1" sqref="E1"/>
    </sheetView>
  </sheetViews>
  <sheetFormatPr defaultColWidth="8.83203125" defaultRowHeight="12.75"/>
  <cols>
    <col min="1" max="16384" width="8.83203125" style="30"/>
  </cols>
  <sheetData>
    <row r="1" spans="1:8" ht="34.9" customHeight="1">
      <c r="A1" s="26" t="s">
        <v>89</v>
      </c>
      <c r="B1" s="27">
        <v>2</v>
      </c>
      <c r="C1" s="28"/>
      <c r="D1" s="28"/>
      <c r="E1" s="28"/>
      <c r="F1" s="28"/>
      <c r="G1" s="29"/>
      <c r="H1" s="29"/>
    </row>
    <row r="2" spans="1:8">
      <c r="A2" s="31" t="s">
        <v>35</v>
      </c>
      <c r="B2" s="32"/>
      <c r="C2" s="33"/>
      <c r="D2" s="33"/>
      <c r="E2" s="34"/>
      <c r="F2" s="28"/>
      <c r="G2" s="35" t="s">
        <v>41</v>
      </c>
      <c r="H2" s="36">
        <v>2013</v>
      </c>
    </row>
    <row r="3" spans="1:8">
      <c r="A3" s="37" t="s">
        <v>1</v>
      </c>
      <c r="B3" s="38"/>
      <c r="C3" s="39"/>
      <c r="D3" s="39"/>
      <c r="E3" s="40"/>
      <c r="F3" s="28"/>
      <c r="G3" s="29"/>
      <c r="H3" s="29"/>
    </row>
    <row r="4" spans="1:8">
      <c r="A4" s="28"/>
      <c r="B4" s="41"/>
      <c r="C4" s="28"/>
      <c r="D4" s="28"/>
      <c r="E4" s="28"/>
      <c r="F4" s="28"/>
      <c r="G4" s="29"/>
      <c r="H4" s="29"/>
    </row>
    <row r="5" spans="1:8" ht="22.5">
      <c r="A5" s="42"/>
      <c r="B5" s="43"/>
      <c r="C5" s="44" t="s">
        <v>48</v>
      </c>
      <c r="D5" s="44" t="s">
        <v>50</v>
      </c>
      <c r="E5" s="45" t="s">
        <v>54</v>
      </c>
      <c r="F5" s="46" t="s">
        <v>74</v>
      </c>
      <c r="G5" s="47" t="s">
        <v>55</v>
      </c>
      <c r="H5" s="48" t="s">
        <v>75</v>
      </c>
    </row>
    <row r="6" spans="1:8">
      <c r="A6" s="42"/>
      <c r="B6" s="42"/>
      <c r="C6" s="28"/>
      <c r="D6" s="28"/>
      <c r="E6" s="28"/>
      <c r="F6" s="28"/>
      <c r="G6" s="28"/>
      <c r="H6" s="28"/>
    </row>
    <row r="7" spans="1:8">
      <c r="A7" s="49" t="s">
        <v>90</v>
      </c>
      <c r="B7" s="50"/>
      <c r="C7" s="51"/>
      <c r="D7" s="51"/>
      <c r="E7" s="51"/>
      <c r="F7" s="51"/>
      <c r="G7" s="52"/>
      <c r="H7" s="52"/>
    </row>
    <row r="8" spans="1:8">
      <c r="A8" s="31" t="s">
        <v>2</v>
      </c>
      <c r="B8" s="53"/>
      <c r="C8" s="54"/>
      <c r="D8" s="54"/>
      <c r="E8" s="55"/>
      <c r="F8" s="55"/>
      <c r="G8" s="55"/>
      <c r="H8" s="55"/>
    </row>
    <row r="9" spans="1:8">
      <c r="A9" s="37"/>
      <c r="B9" s="56"/>
      <c r="C9" s="57"/>
      <c r="D9" s="57"/>
      <c r="E9" s="57"/>
      <c r="F9" s="57"/>
      <c r="G9" s="57"/>
      <c r="H9" s="57"/>
    </row>
    <row r="10" spans="1:8">
      <c r="A10" s="31" t="s">
        <v>3</v>
      </c>
      <c r="B10" s="53"/>
      <c r="C10" s="54"/>
      <c r="D10" s="54"/>
      <c r="E10" s="55"/>
      <c r="F10" s="55"/>
      <c r="G10" s="55"/>
      <c r="H10" s="55"/>
    </row>
    <row r="11" spans="1:8">
      <c r="A11" s="37"/>
      <c r="B11" s="56"/>
      <c r="C11" s="57"/>
      <c r="D11" s="57"/>
      <c r="E11" s="57"/>
      <c r="F11" s="57"/>
      <c r="G11" s="57"/>
      <c r="H11" s="57"/>
    </row>
    <row r="12" spans="1:8">
      <c r="A12" s="31" t="s">
        <v>4</v>
      </c>
      <c r="B12" s="53"/>
      <c r="C12" s="54"/>
      <c r="D12" s="54"/>
      <c r="E12" s="55"/>
      <c r="F12" s="55"/>
      <c r="G12" s="55"/>
      <c r="H12" s="55"/>
    </row>
    <row r="13" spans="1:8">
      <c r="A13" s="37"/>
      <c r="B13" s="56"/>
      <c r="C13" s="57"/>
      <c r="D13" s="57"/>
      <c r="E13" s="57"/>
      <c r="F13" s="57"/>
      <c r="G13" s="57"/>
      <c r="H13" s="57"/>
    </row>
    <row r="14" spans="1:8">
      <c r="A14" s="31" t="s">
        <v>5</v>
      </c>
      <c r="B14" s="53"/>
      <c r="C14" s="54"/>
      <c r="D14" s="54"/>
      <c r="E14" s="55"/>
      <c r="F14" s="55"/>
      <c r="G14" s="55"/>
      <c r="H14" s="55"/>
    </row>
    <row r="15" spans="1:8">
      <c r="A15" s="37"/>
      <c r="B15" s="56"/>
      <c r="C15" s="57"/>
      <c r="D15" s="57"/>
      <c r="E15" s="57"/>
      <c r="F15" s="57"/>
      <c r="G15" s="57"/>
      <c r="H15" s="57"/>
    </row>
    <row r="16" spans="1:8">
      <c r="A16" s="58" t="s">
        <v>6</v>
      </c>
      <c r="B16" s="59"/>
      <c r="C16" s="54"/>
      <c r="D16" s="54"/>
      <c r="E16" s="55"/>
      <c r="F16" s="55"/>
      <c r="G16" s="55"/>
      <c r="H16" s="55"/>
    </row>
    <row r="17" spans="1:8">
      <c r="A17" s="58"/>
      <c r="B17" s="59"/>
      <c r="C17" s="57"/>
      <c r="D17" s="57"/>
      <c r="E17" s="57"/>
      <c r="F17" s="57"/>
      <c r="G17" s="57"/>
      <c r="H17" s="57"/>
    </row>
    <row r="18" spans="1:8">
      <c r="A18" s="60" t="s">
        <v>0</v>
      </c>
      <c r="B18" s="61"/>
      <c r="C18" s="62"/>
      <c r="D18" s="62"/>
      <c r="E18" s="63"/>
      <c r="F18" s="63"/>
      <c r="G18" s="63"/>
      <c r="H18" s="63"/>
    </row>
    <row r="19" spans="1:8">
      <c r="A19" s="64"/>
      <c r="B19" s="56"/>
      <c r="C19" s="57"/>
      <c r="D19" s="57"/>
      <c r="E19" s="57"/>
      <c r="F19" s="57"/>
      <c r="G19" s="57"/>
      <c r="H19" s="57"/>
    </row>
    <row r="20" spans="1:8">
      <c r="A20" s="65"/>
      <c r="B20" s="66"/>
      <c r="C20" s="67"/>
      <c r="D20" s="67"/>
      <c r="E20" s="67"/>
      <c r="F20" s="67"/>
      <c r="G20" s="68"/>
      <c r="H20" s="68"/>
    </row>
    <row r="21" spans="1:8">
      <c r="A21" s="49" t="s">
        <v>91</v>
      </c>
      <c r="B21" s="69"/>
      <c r="C21" s="70"/>
      <c r="D21" s="70"/>
      <c r="E21" s="70"/>
      <c r="F21" s="70"/>
      <c r="G21" s="70"/>
      <c r="H21" s="70"/>
    </row>
    <row r="22" spans="1:8">
      <c r="A22" s="31" t="s">
        <v>7</v>
      </c>
      <c r="B22" s="53"/>
      <c r="C22" s="54"/>
      <c r="D22" s="54"/>
      <c r="E22" s="55"/>
      <c r="F22" s="55"/>
      <c r="G22" s="55"/>
      <c r="H22" s="55"/>
    </row>
    <row r="23" spans="1:8">
      <c r="A23" s="37"/>
      <c r="B23" s="56"/>
      <c r="C23" s="57"/>
      <c r="D23" s="57"/>
      <c r="E23" s="57"/>
      <c r="F23" s="57"/>
      <c r="G23" s="57"/>
      <c r="H23" s="57"/>
    </row>
    <row r="24" spans="1:8">
      <c r="A24" s="31" t="s">
        <v>8</v>
      </c>
      <c r="B24" s="53"/>
      <c r="C24" s="54"/>
      <c r="D24" s="54"/>
      <c r="E24" s="55"/>
      <c r="F24" s="55"/>
      <c r="G24" s="55"/>
      <c r="H24" s="55"/>
    </row>
    <row r="25" spans="1:8">
      <c r="A25" s="37"/>
      <c r="B25" s="56"/>
      <c r="C25" s="57"/>
      <c r="D25" s="57"/>
      <c r="E25" s="57"/>
      <c r="F25" s="57"/>
      <c r="G25" s="57"/>
      <c r="H25" s="57"/>
    </row>
    <row r="26" spans="1:8">
      <c r="A26" s="31" t="s">
        <v>9</v>
      </c>
      <c r="B26" s="53"/>
      <c r="C26" s="54"/>
      <c r="D26" s="54"/>
      <c r="E26" s="55"/>
      <c r="F26" s="55"/>
      <c r="G26" s="55"/>
      <c r="H26" s="55"/>
    </row>
    <row r="27" spans="1:8">
      <c r="A27" s="37"/>
      <c r="B27" s="56"/>
      <c r="C27" s="57"/>
      <c r="D27" s="57"/>
      <c r="E27" s="57"/>
      <c r="F27" s="57"/>
      <c r="G27" s="57"/>
      <c r="H27" s="57"/>
    </row>
    <row r="28" spans="1:8">
      <c r="A28" s="31" t="s">
        <v>10</v>
      </c>
      <c r="B28" s="53"/>
      <c r="C28" s="54"/>
      <c r="D28" s="54"/>
      <c r="E28" s="55"/>
      <c r="F28" s="55"/>
      <c r="G28" s="55"/>
      <c r="H28" s="55"/>
    </row>
    <row r="29" spans="1:8">
      <c r="A29" s="37"/>
      <c r="B29" s="56"/>
      <c r="C29" s="57"/>
      <c r="D29" s="57"/>
      <c r="E29" s="57"/>
      <c r="F29" s="57"/>
      <c r="G29" s="57"/>
      <c r="H29" s="57"/>
    </row>
    <row r="30" spans="1:8">
      <c r="A30" s="31" t="s">
        <v>11</v>
      </c>
      <c r="B30" s="53"/>
      <c r="C30" s="54"/>
      <c r="D30" s="54"/>
      <c r="E30" s="55"/>
      <c r="F30" s="55"/>
      <c r="G30" s="55"/>
      <c r="H30" s="55"/>
    </row>
    <row r="31" spans="1:8">
      <c r="A31" s="37"/>
      <c r="B31" s="56"/>
      <c r="C31" s="57"/>
      <c r="D31" s="57"/>
      <c r="E31" s="57"/>
      <c r="F31" s="57"/>
      <c r="G31" s="57"/>
      <c r="H31" s="57"/>
    </row>
    <row r="32" spans="1:8">
      <c r="A32" s="31" t="s">
        <v>12</v>
      </c>
      <c r="B32" s="53"/>
      <c r="C32" s="54"/>
      <c r="D32" s="54"/>
      <c r="E32" s="55"/>
      <c r="F32" s="55"/>
      <c r="G32" s="55"/>
      <c r="H32" s="55"/>
    </row>
    <row r="33" spans="1:8">
      <c r="A33" s="37"/>
      <c r="B33" s="56"/>
      <c r="C33" s="57"/>
      <c r="D33" s="57"/>
      <c r="E33" s="57"/>
      <c r="F33" s="57"/>
      <c r="G33" s="57"/>
      <c r="H33" s="57"/>
    </row>
    <row r="34" spans="1:8">
      <c r="A34" s="31" t="s">
        <v>13</v>
      </c>
      <c r="B34" s="53"/>
      <c r="C34" s="54"/>
      <c r="D34" s="54"/>
      <c r="E34" s="55"/>
      <c r="F34" s="55"/>
      <c r="G34" s="55"/>
      <c r="H34" s="55"/>
    </row>
    <row r="35" spans="1:8">
      <c r="A35" s="37"/>
      <c r="B35" s="56"/>
      <c r="C35" s="57"/>
      <c r="D35" s="57"/>
      <c r="E35" s="57"/>
      <c r="F35" s="57"/>
      <c r="G35" s="57"/>
      <c r="H35" s="57"/>
    </row>
    <row r="36" spans="1:8">
      <c r="A36" s="31" t="s">
        <v>14</v>
      </c>
      <c r="B36" s="53"/>
      <c r="C36" s="54"/>
      <c r="D36" s="54"/>
      <c r="E36" s="55"/>
      <c r="F36" s="55"/>
      <c r="G36" s="55"/>
      <c r="H36" s="55"/>
    </row>
    <row r="37" spans="1:8">
      <c r="A37" s="37"/>
      <c r="B37" s="56"/>
      <c r="C37" s="57"/>
      <c r="D37" s="57"/>
      <c r="E37" s="57"/>
      <c r="F37" s="57"/>
      <c r="G37" s="57"/>
      <c r="H37" s="57"/>
    </row>
    <row r="38" spans="1:8">
      <c r="A38" s="58" t="s">
        <v>15</v>
      </c>
      <c r="B38" s="59"/>
      <c r="C38" s="54"/>
      <c r="D38" s="54"/>
      <c r="E38" s="55"/>
      <c r="F38" s="55"/>
      <c r="G38" s="55"/>
      <c r="H38" s="55"/>
    </row>
    <row r="39" spans="1:8">
      <c r="A39" s="58"/>
      <c r="B39" s="59"/>
      <c r="C39" s="71"/>
      <c r="D39" s="71"/>
      <c r="E39" s="71"/>
      <c r="F39" s="71"/>
      <c r="G39" s="57"/>
      <c r="H39" s="57"/>
    </row>
    <row r="40" spans="1:8">
      <c r="A40" s="60" t="s">
        <v>0</v>
      </c>
      <c r="B40" s="61"/>
      <c r="C40" s="62"/>
      <c r="D40" s="62"/>
      <c r="E40" s="63"/>
      <c r="F40" s="63"/>
      <c r="G40" s="63"/>
      <c r="H40" s="63"/>
    </row>
    <row r="41" spans="1:8">
      <c r="A41" s="64"/>
      <c r="B41" s="56"/>
      <c r="C41" s="57"/>
      <c r="D41" s="57"/>
      <c r="E41" s="57"/>
      <c r="F41" s="57"/>
      <c r="G41" s="57"/>
      <c r="H41" s="57"/>
    </row>
  </sheetData>
  <sheetProtection sheet="1" objects="1" scenarios="1" formatCells="0" formatColumns="0" formatRows="0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9" r:id="rId3" name="CommandButton1">
          <controlPr defaultSize="0" autoLine="0" r:id="rId4">
            <anchor moveWithCells="1" sizeWithCells="1">
              <from>
                <xdr:col>7</xdr:col>
                <xdr:colOff>38100</xdr:colOff>
                <xdr:row>0</xdr:row>
                <xdr:rowOff>57150</xdr:rowOff>
              </from>
              <to>
                <xdr:col>8</xdr:col>
                <xdr:colOff>304800</xdr:colOff>
                <xdr:row>0</xdr:row>
                <xdr:rowOff>361950</xdr:rowOff>
              </to>
            </anchor>
          </controlPr>
        </control>
      </mc:Choice>
      <mc:Fallback>
        <control shapeId="2049" r:id="rId3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FFFF00"/>
  </sheetPr>
  <dimension ref="A1:H41"/>
  <sheetViews>
    <sheetView workbookViewId="0">
      <selection activeCell="E1" sqref="E1"/>
    </sheetView>
  </sheetViews>
  <sheetFormatPr defaultColWidth="8.83203125" defaultRowHeight="12.75"/>
  <cols>
    <col min="1" max="16384" width="8.83203125" style="30"/>
  </cols>
  <sheetData>
    <row r="1" spans="1:8" ht="34.9" customHeight="1">
      <c r="A1" s="26" t="s">
        <v>89</v>
      </c>
      <c r="B1" s="27">
        <v>3</v>
      </c>
      <c r="C1" s="28"/>
      <c r="D1" s="28"/>
      <c r="E1" s="28"/>
      <c r="F1" s="28"/>
      <c r="G1" s="29"/>
      <c r="H1" s="29"/>
    </row>
    <row r="2" spans="1:8">
      <c r="A2" s="31" t="s">
        <v>35</v>
      </c>
      <c r="B2" s="32"/>
      <c r="C2" s="33"/>
      <c r="D2" s="33"/>
      <c r="E2" s="34"/>
      <c r="F2" s="28"/>
      <c r="G2" s="35" t="s">
        <v>41</v>
      </c>
      <c r="H2" s="36">
        <v>2013</v>
      </c>
    </row>
    <row r="3" spans="1:8">
      <c r="A3" s="37" t="s">
        <v>1</v>
      </c>
      <c r="B3" s="38"/>
      <c r="C3" s="39"/>
      <c r="D3" s="39"/>
      <c r="E3" s="40"/>
      <c r="F3" s="28"/>
      <c r="G3" s="29"/>
      <c r="H3" s="29"/>
    </row>
    <row r="4" spans="1:8">
      <c r="A4" s="28"/>
      <c r="B4" s="41"/>
      <c r="C4" s="28"/>
      <c r="D4" s="28"/>
      <c r="E4" s="28"/>
      <c r="F4" s="28"/>
      <c r="G4" s="29"/>
      <c r="H4" s="29"/>
    </row>
    <row r="5" spans="1:8" ht="22.5">
      <c r="A5" s="42"/>
      <c r="B5" s="43"/>
      <c r="C5" s="44" t="s">
        <v>48</v>
      </c>
      <c r="D5" s="44" t="s">
        <v>50</v>
      </c>
      <c r="E5" s="45" t="s">
        <v>54</v>
      </c>
      <c r="F5" s="46" t="s">
        <v>74</v>
      </c>
      <c r="G5" s="47" t="s">
        <v>55</v>
      </c>
      <c r="H5" s="48" t="s">
        <v>75</v>
      </c>
    </row>
    <row r="6" spans="1:8">
      <c r="A6" s="42"/>
      <c r="B6" s="42"/>
      <c r="C6" s="28"/>
      <c r="D6" s="28"/>
      <c r="E6" s="28"/>
      <c r="F6" s="28"/>
      <c r="G6" s="28"/>
      <c r="H6" s="28"/>
    </row>
    <row r="7" spans="1:8">
      <c r="A7" s="49" t="s">
        <v>90</v>
      </c>
      <c r="B7" s="50"/>
      <c r="C7" s="51"/>
      <c r="D7" s="51"/>
      <c r="E7" s="51"/>
      <c r="F7" s="51"/>
      <c r="G7" s="52"/>
      <c r="H7" s="52"/>
    </row>
    <row r="8" spans="1:8">
      <c r="A8" s="31" t="s">
        <v>2</v>
      </c>
      <c r="B8" s="53"/>
      <c r="C8" s="54"/>
      <c r="D8" s="54"/>
      <c r="E8" s="55"/>
      <c r="F8" s="55"/>
      <c r="G8" s="55"/>
      <c r="H8" s="55"/>
    </row>
    <row r="9" spans="1:8">
      <c r="A9" s="37"/>
      <c r="B9" s="56"/>
      <c r="C9" s="57"/>
      <c r="D9" s="57"/>
      <c r="E9" s="57"/>
      <c r="F9" s="57"/>
      <c r="G9" s="57"/>
      <c r="H9" s="57"/>
    </row>
    <row r="10" spans="1:8">
      <c r="A10" s="31" t="s">
        <v>3</v>
      </c>
      <c r="B10" s="53"/>
      <c r="C10" s="54"/>
      <c r="D10" s="54"/>
      <c r="E10" s="55"/>
      <c r="F10" s="55"/>
      <c r="G10" s="55"/>
      <c r="H10" s="55"/>
    </row>
    <row r="11" spans="1:8">
      <c r="A11" s="37"/>
      <c r="B11" s="56"/>
      <c r="C11" s="57"/>
      <c r="D11" s="57"/>
      <c r="E11" s="57"/>
      <c r="F11" s="57"/>
      <c r="G11" s="57"/>
      <c r="H11" s="57"/>
    </row>
    <row r="12" spans="1:8">
      <c r="A12" s="31" t="s">
        <v>4</v>
      </c>
      <c r="B12" s="53"/>
      <c r="C12" s="54"/>
      <c r="D12" s="54"/>
      <c r="E12" s="55"/>
      <c r="F12" s="55"/>
      <c r="G12" s="55"/>
      <c r="H12" s="55"/>
    </row>
    <row r="13" spans="1:8">
      <c r="A13" s="37"/>
      <c r="B13" s="56"/>
      <c r="C13" s="57"/>
      <c r="D13" s="57"/>
      <c r="E13" s="57"/>
      <c r="F13" s="57"/>
      <c r="G13" s="57"/>
      <c r="H13" s="57"/>
    </row>
    <row r="14" spans="1:8">
      <c r="A14" s="31" t="s">
        <v>5</v>
      </c>
      <c r="B14" s="53"/>
      <c r="C14" s="54"/>
      <c r="D14" s="54"/>
      <c r="E14" s="55"/>
      <c r="F14" s="55"/>
      <c r="G14" s="55"/>
      <c r="H14" s="55"/>
    </row>
    <row r="15" spans="1:8">
      <c r="A15" s="37"/>
      <c r="B15" s="56"/>
      <c r="C15" s="57"/>
      <c r="D15" s="57"/>
      <c r="E15" s="57"/>
      <c r="F15" s="57"/>
      <c r="G15" s="57"/>
      <c r="H15" s="57"/>
    </row>
    <row r="16" spans="1:8">
      <c r="A16" s="58" t="s">
        <v>6</v>
      </c>
      <c r="B16" s="59"/>
      <c r="C16" s="54"/>
      <c r="D16" s="54"/>
      <c r="E16" s="55"/>
      <c r="F16" s="55"/>
      <c r="G16" s="55"/>
      <c r="H16" s="55"/>
    </row>
    <row r="17" spans="1:8">
      <c r="A17" s="58"/>
      <c r="B17" s="59"/>
      <c r="C17" s="57"/>
      <c r="D17" s="57"/>
      <c r="E17" s="57"/>
      <c r="F17" s="57"/>
      <c r="G17" s="57"/>
      <c r="H17" s="57"/>
    </row>
    <row r="18" spans="1:8">
      <c r="A18" s="60" t="s">
        <v>0</v>
      </c>
      <c r="B18" s="61"/>
      <c r="C18" s="62"/>
      <c r="D18" s="62"/>
      <c r="E18" s="63"/>
      <c r="F18" s="63"/>
      <c r="G18" s="63"/>
      <c r="H18" s="63"/>
    </row>
    <row r="19" spans="1:8">
      <c r="A19" s="64"/>
      <c r="B19" s="56"/>
      <c r="C19" s="57"/>
      <c r="D19" s="57"/>
      <c r="E19" s="57"/>
      <c r="F19" s="57"/>
      <c r="G19" s="57"/>
      <c r="H19" s="57"/>
    </row>
    <row r="20" spans="1:8">
      <c r="A20" s="65"/>
      <c r="B20" s="66"/>
      <c r="C20" s="67"/>
      <c r="D20" s="67"/>
      <c r="E20" s="67"/>
      <c r="F20" s="67"/>
      <c r="G20" s="68"/>
      <c r="H20" s="68"/>
    </row>
    <row r="21" spans="1:8">
      <c r="A21" s="49" t="s">
        <v>91</v>
      </c>
      <c r="B21" s="69"/>
      <c r="C21" s="70"/>
      <c r="D21" s="70"/>
      <c r="E21" s="70"/>
      <c r="F21" s="70"/>
      <c r="G21" s="70"/>
      <c r="H21" s="70"/>
    </row>
    <row r="22" spans="1:8">
      <c r="A22" s="31" t="s">
        <v>7</v>
      </c>
      <c r="B22" s="53"/>
      <c r="C22" s="54"/>
      <c r="D22" s="54"/>
      <c r="E22" s="55"/>
      <c r="F22" s="55"/>
      <c r="G22" s="55"/>
      <c r="H22" s="55"/>
    </row>
    <row r="23" spans="1:8">
      <c r="A23" s="37"/>
      <c r="B23" s="56"/>
      <c r="C23" s="57"/>
      <c r="D23" s="57"/>
      <c r="E23" s="57"/>
      <c r="F23" s="57"/>
      <c r="G23" s="57"/>
      <c r="H23" s="57"/>
    </row>
    <row r="24" spans="1:8">
      <c r="A24" s="31" t="s">
        <v>8</v>
      </c>
      <c r="B24" s="53"/>
      <c r="C24" s="54"/>
      <c r="D24" s="54"/>
      <c r="E24" s="55"/>
      <c r="F24" s="55"/>
      <c r="G24" s="55"/>
      <c r="H24" s="55"/>
    </row>
    <row r="25" spans="1:8">
      <c r="A25" s="37"/>
      <c r="B25" s="56"/>
      <c r="C25" s="57"/>
      <c r="D25" s="57"/>
      <c r="E25" s="57"/>
      <c r="F25" s="57"/>
      <c r="G25" s="57"/>
      <c r="H25" s="57"/>
    </row>
    <row r="26" spans="1:8">
      <c r="A26" s="31" t="s">
        <v>9</v>
      </c>
      <c r="B26" s="53"/>
      <c r="C26" s="54"/>
      <c r="D26" s="54"/>
      <c r="E26" s="55"/>
      <c r="F26" s="55"/>
      <c r="G26" s="55"/>
      <c r="H26" s="55"/>
    </row>
    <row r="27" spans="1:8">
      <c r="A27" s="37"/>
      <c r="B27" s="56"/>
      <c r="C27" s="57"/>
      <c r="D27" s="57"/>
      <c r="E27" s="57"/>
      <c r="F27" s="57"/>
      <c r="G27" s="57"/>
      <c r="H27" s="57"/>
    </row>
    <row r="28" spans="1:8">
      <c r="A28" s="31" t="s">
        <v>10</v>
      </c>
      <c r="B28" s="53"/>
      <c r="C28" s="54"/>
      <c r="D28" s="54"/>
      <c r="E28" s="55"/>
      <c r="F28" s="55"/>
      <c r="G28" s="55"/>
      <c r="H28" s="55"/>
    </row>
    <row r="29" spans="1:8">
      <c r="A29" s="37"/>
      <c r="B29" s="56"/>
      <c r="C29" s="57"/>
      <c r="D29" s="57"/>
      <c r="E29" s="57"/>
      <c r="F29" s="57"/>
      <c r="G29" s="57"/>
      <c r="H29" s="57"/>
    </row>
    <row r="30" spans="1:8">
      <c r="A30" s="31" t="s">
        <v>11</v>
      </c>
      <c r="B30" s="53"/>
      <c r="C30" s="54"/>
      <c r="D30" s="54"/>
      <c r="E30" s="55"/>
      <c r="F30" s="55"/>
      <c r="G30" s="55"/>
      <c r="H30" s="55"/>
    </row>
    <row r="31" spans="1:8">
      <c r="A31" s="37"/>
      <c r="B31" s="56"/>
      <c r="C31" s="57"/>
      <c r="D31" s="57"/>
      <c r="E31" s="57"/>
      <c r="F31" s="57"/>
      <c r="G31" s="57"/>
      <c r="H31" s="57"/>
    </row>
    <row r="32" spans="1:8">
      <c r="A32" s="31" t="s">
        <v>12</v>
      </c>
      <c r="B32" s="53"/>
      <c r="C32" s="54"/>
      <c r="D32" s="54"/>
      <c r="E32" s="55"/>
      <c r="F32" s="55"/>
      <c r="G32" s="55"/>
      <c r="H32" s="55"/>
    </row>
    <row r="33" spans="1:8">
      <c r="A33" s="37"/>
      <c r="B33" s="56"/>
      <c r="C33" s="57"/>
      <c r="D33" s="57"/>
      <c r="E33" s="57"/>
      <c r="F33" s="57"/>
      <c r="G33" s="57"/>
      <c r="H33" s="57"/>
    </row>
    <row r="34" spans="1:8">
      <c r="A34" s="31" t="s">
        <v>13</v>
      </c>
      <c r="B34" s="53"/>
      <c r="C34" s="54"/>
      <c r="D34" s="54"/>
      <c r="E34" s="55"/>
      <c r="F34" s="55"/>
      <c r="G34" s="55"/>
      <c r="H34" s="55"/>
    </row>
    <row r="35" spans="1:8">
      <c r="A35" s="37"/>
      <c r="B35" s="56"/>
      <c r="C35" s="57"/>
      <c r="D35" s="57"/>
      <c r="E35" s="57"/>
      <c r="F35" s="57"/>
      <c r="G35" s="57"/>
      <c r="H35" s="57"/>
    </row>
    <row r="36" spans="1:8">
      <c r="A36" s="31" t="s">
        <v>14</v>
      </c>
      <c r="B36" s="53"/>
      <c r="C36" s="54"/>
      <c r="D36" s="54"/>
      <c r="E36" s="55"/>
      <c r="F36" s="55"/>
      <c r="G36" s="55"/>
      <c r="H36" s="55"/>
    </row>
    <row r="37" spans="1:8">
      <c r="A37" s="37"/>
      <c r="B37" s="56"/>
      <c r="C37" s="57"/>
      <c r="D37" s="57"/>
      <c r="E37" s="57"/>
      <c r="F37" s="57"/>
      <c r="G37" s="57"/>
      <c r="H37" s="57"/>
    </row>
    <row r="38" spans="1:8">
      <c r="A38" s="58" t="s">
        <v>15</v>
      </c>
      <c r="B38" s="59"/>
      <c r="C38" s="54"/>
      <c r="D38" s="54"/>
      <c r="E38" s="55"/>
      <c r="F38" s="55"/>
      <c r="G38" s="55"/>
      <c r="H38" s="55"/>
    </row>
    <row r="39" spans="1:8">
      <c r="A39" s="58"/>
      <c r="B39" s="59"/>
      <c r="C39" s="71"/>
      <c r="D39" s="71"/>
      <c r="E39" s="71"/>
      <c r="F39" s="71"/>
      <c r="G39" s="57"/>
      <c r="H39" s="57"/>
    </row>
    <row r="40" spans="1:8">
      <c r="A40" s="60" t="s">
        <v>0</v>
      </c>
      <c r="B40" s="61"/>
      <c r="C40" s="62"/>
      <c r="D40" s="62"/>
      <c r="E40" s="63"/>
      <c r="F40" s="63"/>
      <c r="G40" s="63"/>
      <c r="H40" s="63"/>
    </row>
    <row r="41" spans="1:8">
      <c r="A41" s="64"/>
      <c r="B41" s="56"/>
      <c r="C41" s="57"/>
      <c r="D41" s="57"/>
      <c r="E41" s="57"/>
      <c r="F41" s="57"/>
      <c r="G41" s="57"/>
      <c r="H41" s="57"/>
    </row>
  </sheetData>
  <sheetProtection sheet="1" objects="1" scenarios="1" formatCells="0" formatColumns="0" formatRows="0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3073" r:id="rId3" name="CommandButton1">
          <controlPr defaultSize="0" autoLine="0" r:id="rId4">
            <anchor moveWithCells="1" sizeWithCells="1">
              <from>
                <xdr:col>7</xdr:col>
                <xdr:colOff>38100</xdr:colOff>
                <xdr:row>0</xdr:row>
                <xdr:rowOff>57150</xdr:rowOff>
              </from>
              <to>
                <xdr:col>8</xdr:col>
                <xdr:colOff>304800</xdr:colOff>
                <xdr:row>0</xdr:row>
                <xdr:rowOff>361950</xdr:rowOff>
              </to>
            </anchor>
          </controlPr>
        </control>
      </mc:Choice>
      <mc:Fallback>
        <control shapeId="3073" r:id="rId3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Header</vt:lpstr>
      <vt:lpstr>ANSP Table 1</vt:lpstr>
      <vt:lpstr>MET Table 1</vt:lpstr>
      <vt:lpstr>CAA-NSA Table 1</vt:lpstr>
      <vt:lpstr>Table 1 Consolidated</vt:lpstr>
      <vt:lpstr>Table 2 Unit Rate</vt:lpstr>
      <vt:lpstr>new_airport1</vt:lpstr>
      <vt:lpstr>new_airport2</vt:lpstr>
      <vt:lpstr>new_airport3</vt:lpstr>
      <vt:lpstr>new_airport4</vt:lpstr>
      <vt:lpstr>new_airport5</vt:lpstr>
    </vt:vector>
  </TitlesOfParts>
  <Company>EUROCONTROL/CRCO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BREHON Miriam</dc:creator>
  <cp:lastModifiedBy>Adrian Corcoran</cp:lastModifiedBy>
  <cp:lastPrinted>2014-05-30T17:29:48Z</cp:lastPrinted>
  <dcterms:created xsi:type="dcterms:W3CDTF">2008-03-03T13:18:51Z</dcterms:created>
  <dcterms:modified xsi:type="dcterms:W3CDTF">2014-06-03T09:16:46Z</dcterms:modified>
</cp:coreProperties>
</file>